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<sst xmlns="http://schemas.openxmlformats.org/spreadsheetml/2006/main" count="243" uniqueCount="92">
  <si>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</si>
  <si>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</si>
  <si>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</si>
  <si>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</si>
  <si>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</si>
  <si>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</si>
  <si>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</si>
  <si>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</si>
  <si>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</si>
  <si>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</si>
  <si>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</si>
  <si>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</si>
  <si>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</si>
  <si>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</si>
  <si>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</si>
  <si>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</si>
  <si>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</si>
  <si>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</si>
  <si>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</si>
  <si>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</si>
  <si>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</si>
  <si>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</si>
  <si>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</si>
  <si>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</si>
  <si>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</si>
  <si>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</si>
  <si>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</si>
  <si>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</si>
  <si>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</si>
  <si>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</si>
  <si>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</si>
  <si>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</si>
  <si>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</si>
  <si>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</si>
  <si>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</si>
  <si>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</si>
  <si>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</si>
  <si>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</si>
  <si>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</si>
  <si>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</si>
  <si>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</si>
  <si>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</si>
  <si>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</si>
  <si>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</si>
  <si>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</si>
  <si>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</si>
  <si>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</si>
  <si>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</si>
  <si>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</si>
  <si>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</si>
  <si>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</si>
  <si>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</si>
  <si>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</si>
  <si>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</si>
  <si>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</si>
  <si>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</si>
  <si>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</si>
  <si>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</si>
  <si>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</si>
  <si>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</si>
  <si>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</si>
  <si>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</si>
  <si>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</si>
  <si>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</si>
  <si>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</si>
  <si>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</si>
  <si>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</si>
  <si>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</si>
  <si>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</si>
  <si>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</si>
  <si>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</si>
  <si>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</si>
  <si>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</si>
  <si>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</si>
  <si>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</si>
  <si>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</si>
  <si>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</si>
  <si>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</si>
  <si>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</si>
  <si>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</si>
  <si>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</si>
  <si>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</si>
  <si>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</si>
  <si>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</si>
  <si>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Prognoza na 2018</t>
  </si>
  <si>
    <t>Prognoza na 2019</t>
  </si>
  <si>
    <t xml:space="preserve">Prognoza na 2020 </t>
  </si>
  <si>
    <t>Prognoza na 2021</t>
  </si>
  <si>
    <t>Prognoza kwoty długu i spłat zobowiązań dla  Powiatu Oleckiego na lata 2011-2021</t>
  </si>
  <si>
    <t>Załacznik nr 2 do Uchwały Rady Powiatu Nr …../…./….  z dnia ………………………..</t>
  </si>
  <si>
    <t>tak</t>
  </si>
  <si>
    <t>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</si>
</sst>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3" fillId="27" borderId="35" xfId="0" applyFont="1" applyFill="1" applyBorder="1" applyAlignment="1" applyProtection="1">
      <alignment vertical="center" wrapText="1"/>
      <protection/>
    </xf>
    <xf numFmtId="164" fontId="20" fillId="28" borderId="36" xfId="0" applyNumberFormat="1" applyFont="1" applyFill="1" applyBorder="1" applyAlignment="1" applyProtection="1">
      <alignment vertical="center" wrapText="1"/>
      <protection locked="0"/>
    </xf>
    <xf numFmtId="164" fontId="20" fillId="28" borderId="36" xfId="0" applyNumberFormat="1" applyFont="1" applyFill="1" applyBorder="1" applyAlignment="1" applyProtection="1">
      <alignment vertical="center"/>
      <protection locked="0"/>
    </xf>
    <xf numFmtId="165" fontId="20" fillId="28" borderId="36" xfId="0" applyNumberFormat="1" applyFont="1" applyFill="1" applyBorder="1" applyAlignment="1" applyProtection="1">
      <alignment vertical="center"/>
      <protection locked="0"/>
    </xf>
    <xf numFmtId="164" fontId="22" fillId="29" borderId="36" xfId="0" applyNumberFormat="1" applyFont="1" applyFill="1" applyBorder="1" applyAlignment="1" applyProtection="1">
      <alignment vertical="center"/>
      <protection/>
    </xf>
    <xf numFmtId="164" fontId="20" fillId="29" borderId="36" xfId="0" applyNumberFormat="1" applyFont="1" applyFill="1" applyBorder="1" applyAlignment="1" applyProtection="1">
      <alignment vertical="center" wrapText="1"/>
      <protection locked="0"/>
    </xf>
    <xf numFmtId="0" fontId="21" fillId="27" borderId="35" xfId="0" applyFont="1" applyFill="1" applyBorder="1" applyAlignment="1" applyProtection="1">
      <alignment vertical="center" wrapText="1"/>
      <protection/>
    </xf>
    <xf numFmtId="10" fontId="22" fillId="29" borderId="36" xfId="0" applyNumberFormat="1" applyFont="1" applyFill="1" applyBorder="1" applyAlignment="1" applyProtection="1">
      <alignment vertical="center"/>
      <protection/>
    </xf>
    <xf numFmtId="164" fontId="20" fillId="29" borderId="36" xfId="0" applyNumberFormat="1" applyFont="1" applyFill="1" applyBorder="1" applyAlignment="1" applyProtection="1">
      <alignment vertical="center"/>
      <protection/>
    </xf>
    <xf numFmtId="164" fontId="20" fillId="29" borderId="36" xfId="0" applyNumberFormat="1" applyFont="1" applyFill="1" applyBorder="1" applyAlignment="1" applyProtection="1">
      <alignment vertical="center"/>
      <protection locked="0"/>
    </xf>
    <xf numFmtId="0" fontId="22" fillId="29" borderId="36" xfId="0" applyFont="1" applyFill="1" applyBorder="1" applyAlignment="1" applyProtection="1">
      <alignment horizontal="center" vertical="center" wrapText="1"/>
      <protection/>
    </xf>
    <xf numFmtId="10" fontId="22" fillId="29" borderId="36" xfId="0" applyNumberFormat="1" applyFont="1" applyFill="1" applyBorder="1" applyAlignment="1" applyProtection="1">
      <alignment horizontal="center" vertical="center"/>
      <protection/>
    </xf>
    <xf numFmtId="0" fontId="21" fillId="27" borderId="37" xfId="0" applyFont="1" applyFill="1" applyBorder="1" applyAlignment="1" applyProtection="1">
      <alignment vertical="center" wrapText="1"/>
      <protection/>
    </xf>
    <xf numFmtId="0" fontId="22" fillId="29" borderId="38" xfId="0" applyFont="1" applyFill="1" applyBorder="1" applyAlignment="1" applyProtection="1">
      <alignment horizontal="center" vertical="center" wrapText="1"/>
      <protection/>
    </xf>
    <xf numFmtId="10" fontId="22" fillId="29" borderId="38" xfId="0" applyNumberFormat="1" applyFont="1" applyFill="1" applyBorder="1" applyAlignment="1" applyProtection="1">
      <alignment horizontal="center" vertical="center"/>
      <protection/>
    </xf>
    <xf numFmtId="4" fontId="20" fillId="0" borderId="36" xfId="0" applyNumberFormat="1" applyFont="1" applyBorder="1" applyAlignment="1">
      <alignment/>
    </xf>
    <xf numFmtId="4" fontId="20" fillId="0" borderId="39" xfId="0" applyNumberFormat="1" applyFont="1" applyBorder="1" applyAlignment="1">
      <alignment/>
    </xf>
    <xf numFmtId="4" fontId="22" fillId="29" borderId="36" xfId="0" applyNumberFormat="1" applyFont="1" applyFill="1" applyBorder="1" applyAlignment="1" applyProtection="1">
      <alignment vertical="center"/>
      <protection/>
    </xf>
    <xf numFmtId="4" fontId="20" fillId="28" borderId="36" xfId="0" applyNumberFormat="1" applyFont="1" applyFill="1" applyBorder="1" applyAlignment="1" applyProtection="1">
      <alignment vertical="center"/>
      <protection locked="0"/>
    </xf>
    <xf numFmtId="164" fontId="22" fillId="29" borderId="36" xfId="0" applyNumberFormat="1" applyFont="1" applyFill="1" applyBorder="1" applyAlignment="1" applyProtection="1">
      <alignment vertical="center" wrapText="1"/>
      <protection locked="0"/>
    </xf>
    <xf numFmtId="4" fontId="22" fillId="29" borderId="36" xfId="0" applyNumberFormat="1" applyFont="1" applyFill="1" applyBorder="1" applyAlignment="1" applyProtection="1">
      <alignment vertical="center" wrapText="1"/>
      <protection locked="0"/>
    </xf>
    <xf numFmtId="4" fontId="20" fillId="29" borderId="36" xfId="0" applyNumberFormat="1" applyFont="1" applyFill="1" applyBorder="1" applyAlignment="1" applyProtection="1">
      <alignment vertical="center"/>
      <protection locked="0"/>
    </xf>
    <xf numFmtId="0" fontId="21" fillId="0" borderId="40" xfId="0" applyFont="1" applyBorder="1" applyAlignment="1" applyProtection="1">
      <alignment horizontal="center" vertical="center"/>
      <protection/>
    </xf>
    <xf numFmtId="0" fontId="22" fillId="30" borderId="41" xfId="0" applyFont="1" applyFill="1" applyBorder="1" applyAlignment="1" applyProtection="1">
      <alignment horizontal="center" vertical="center" wrapText="1"/>
      <protection locked="0"/>
    </xf>
    <xf numFmtId="0" fontId="22" fillId="30" borderId="42" xfId="0" applyFont="1" applyFill="1" applyBorder="1" applyAlignment="1" applyProtection="1">
      <alignment horizontal="center" vertical="center" wrapText="1"/>
      <protection locked="0"/>
    </xf>
    <xf numFmtId="164" fontId="22" fillId="29" borderId="39" xfId="0" applyNumberFormat="1" applyFont="1" applyFill="1" applyBorder="1" applyAlignment="1" applyProtection="1">
      <alignment vertical="center"/>
      <protection/>
    </xf>
    <xf numFmtId="164" fontId="20" fillId="28" borderId="39" xfId="0" applyNumberFormat="1" applyFont="1" applyFill="1" applyBorder="1" applyAlignment="1" applyProtection="1">
      <alignment vertical="center"/>
      <protection locked="0"/>
    </xf>
    <xf numFmtId="4" fontId="20" fillId="28" borderId="39" xfId="0" applyNumberFormat="1" applyFont="1" applyFill="1" applyBorder="1" applyAlignment="1" applyProtection="1">
      <alignment vertical="center"/>
      <protection locked="0"/>
    </xf>
    <xf numFmtId="164" fontId="20" fillId="29" borderId="39" xfId="0" applyNumberFormat="1" applyFont="1" applyFill="1" applyBorder="1" applyAlignment="1" applyProtection="1">
      <alignment vertical="center"/>
      <protection locked="0"/>
    </xf>
    <xf numFmtId="164" fontId="22" fillId="29" borderId="39" xfId="0" applyNumberFormat="1" applyFont="1" applyFill="1" applyBorder="1" applyAlignment="1" applyProtection="1">
      <alignment vertical="center" wrapText="1"/>
      <protection locked="0"/>
    </xf>
    <xf numFmtId="10" fontId="22" fillId="29" borderId="39" xfId="0" applyNumberFormat="1" applyFont="1" applyFill="1" applyBorder="1" applyAlignment="1" applyProtection="1">
      <alignment vertical="center"/>
      <protection/>
    </xf>
    <xf numFmtId="164" fontId="20" fillId="29" borderId="39" xfId="0" applyNumberFormat="1" applyFont="1" applyFill="1" applyBorder="1" applyAlignment="1" applyProtection="1">
      <alignment vertical="center"/>
      <protection/>
    </xf>
    <xf numFmtId="10" fontId="22" fillId="29" borderId="43" xfId="0" applyNumberFormat="1" applyFont="1" applyFill="1" applyBorder="1" applyAlignment="1" applyProtection="1">
      <alignment horizontal="center" vertical="center"/>
      <protection/>
    </xf>
    <xf numFmtId="4" fontId="22" fillId="29" borderId="39" xfId="0" applyNumberFormat="1" applyFont="1" applyFill="1" applyBorder="1" applyAlignment="1" applyProtection="1">
      <alignment vertical="center"/>
      <protection/>
    </xf>
    <xf numFmtId="4" fontId="22" fillId="29" borderId="39" xfId="0" applyNumberFormat="1" applyFont="1" applyFill="1" applyBorder="1" applyAlignment="1" applyProtection="1">
      <alignment vertical="center" wrapText="1"/>
      <protection locked="0"/>
    </xf>
    <xf numFmtId="164" fontId="25" fillId="29" borderId="36" xfId="0" applyNumberFormat="1" applyFont="1" applyFill="1" applyBorder="1" applyAlignment="1" applyProtection="1">
      <alignment vertical="center"/>
      <protection/>
    </xf>
    <xf numFmtId="4" fontId="25" fillId="29" borderId="36" xfId="0" applyNumberFormat="1" applyFont="1" applyFill="1" applyBorder="1" applyAlignment="1" applyProtection="1">
      <alignment vertical="center"/>
      <protection/>
    </xf>
    <xf numFmtId="4" fontId="25" fillId="29" borderId="39" xfId="0" applyNumberFormat="1" applyFont="1" applyFill="1" applyBorder="1" applyAlignment="1" applyProtection="1">
      <alignment vertical="center"/>
      <protection/>
    </xf>
    <xf numFmtId="4" fontId="22" fillId="0" borderId="38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0" fontId="1" fillId="0" borderId="44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02" t="s">
        <v>68</v>
      </c>
      <c r="B55" s="102"/>
      <c r="C55" s="102"/>
      <c r="D55" s="102"/>
      <c r="E55" s="102"/>
      <c r="F55" s="102"/>
      <c r="G55" s="102"/>
      <c r="H55" s="102"/>
      <c r="I55" s="102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03" t="s">
        <v>69</v>
      </c>
      <c r="B56" s="103"/>
      <c r="C56" s="103"/>
      <c r="D56" s="103"/>
      <c r="E56" s="103"/>
      <c r="F56" s="103"/>
      <c r="G56" s="103"/>
      <c r="H56" s="103"/>
      <c r="I56" s="103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04"/>
      <c r="B57" s="104"/>
      <c r="C57" s="104"/>
      <c r="D57" s="104"/>
      <c r="E57" s="104"/>
      <c r="F57" s="104"/>
      <c r="G57" s="104"/>
      <c r="H57" s="104"/>
      <c r="I57" s="104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04"/>
      <c r="B58" s="104"/>
      <c r="C58" s="104"/>
      <c r="D58" s="104"/>
      <c r="E58" s="104"/>
      <c r="F58" s="104"/>
      <c r="G58" s="104"/>
      <c r="H58" s="104"/>
      <c r="I58" s="104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tabSelected="1" workbookViewId="0" topLeftCell="A1">
      <selection activeCell="C7" sqref="C7"/>
    </sheetView>
  </sheetViews>
  <sheetFormatPr defaultColWidth="11.57421875" defaultRowHeight="12.75"/>
  <cols>
    <col min="1" max="1" width="3.00390625" style="0" customWidth="1"/>
    <col min="2" max="2" width="48.00390625" style="0" customWidth="1"/>
    <col min="3" max="3" width="12.57421875" style="0" customWidth="1"/>
    <col min="4" max="6" width="11.28125" style="0" customWidth="1"/>
    <col min="7" max="8" width="11.421875" style="0" customWidth="1"/>
    <col min="9" max="9" width="11.8515625" style="0" customWidth="1"/>
    <col min="10" max="10" width="11.00390625" style="0" customWidth="1"/>
    <col min="11" max="11" width="57.140625" style="0" customWidth="1"/>
    <col min="12" max="12" width="11.57421875" style="0" customWidth="1"/>
    <col min="18" max="18" width="11.7109375" style="0" bestFit="1" customWidth="1"/>
  </cols>
  <sheetData>
    <row r="1" spans="5:10" ht="12.75">
      <c r="E1" s="106" t="s">
        <v>89</v>
      </c>
      <c r="F1" s="106"/>
      <c r="G1" s="106"/>
      <c r="H1" s="106"/>
      <c r="I1" s="106"/>
      <c r="J1" s="106"/>
    </row>
    <row r="2" spans="2:18" ht="27" customHeight="1">
      <c r="B2" s="105" t="s">
        <v>88</v>
      </c>
      <c r="C2" s="105"/>
      <c r="D2" s="105"/>
      <c r="E2" s="105"/>
      <c r="F2" s="105"/>
      <c r="G2" s="105"/>
      <c r="H2" s="105"/>
      <c r="I2" s="105"/>
      <c r="J2" s="105"/>
      <c r="K2" s="105" t="s">
        <v>88</v>
      </c>
      <c r="L2" s="105"/>
      <c r="M2" s="105"/>
      <c r="N2" s="105"/>
      <c r="O2" s="105"/>
      <c r="P2" s="105"/>
      <c r="Q2" s="105"/>
      <c r="R2" s="105"/>
    </row>
    <row r="3" ht="13.5" thickBot="1"/>
    <row r="4" spans="2:18" ht="43.5" customHeight="1">
      <c r="B4" s="83" t="s">
        <v>70</v>
      </c>
      <c r="C4" s="84" t="s">
        <v>77</v>
      </c>
      <c r="D4" s="84" t="s">
        <v>76</v>
      </c>
      <c r="E4" s="84" t="s">
        <v>75</v>
      </c>
      <c r="F4" s="84" t="s">
        <v>78</v>
      </c>
      <c r="G4" s="84" t="s">
        <v>72</v>
      </c>
      <c r="H4" s="84" t="s">
        <v>71</v>
      </c>
      <c r="I4" s="84" t="s">
        <v>73</v>
      </c>
      <c r="J4" s="85" t="s">
        <v>74</v>
      </c>
      <c r="K4" s="83" t="s">
        <v>70</v>
      </c>
      <c r="L4" s="84" t="s">
        <v>81</v>
      </c>
      <c r="M4" s="84" t="s">
        <v>82</v>
      </c>
      <c r="N4" s="84" t="s">
        <v>83</v>
      </c>
      <c r="O4" s="84" t="s">
        <v>84</v>
      </c>
      <c r="P4" s="84" t="s">
        <v>85</v>
      </c>
      <c r="Q4" s="84" t="s">
        <v>86</v>
      </c>
      <c r="R4" s="85" t="s">
        <v>87</v>
      </c>
    </row>
    <row r="5" spans="2:18" ht="21" customHeight="1">
      <c r="B5" s="67" t="s">
        <v>19</v>
      </c>
      <c r="C5" s="65">
        <f>C6+C7</f>
        <v>38515411.65</v>
      </c>
      <c r="D5" s="65">
        <f aca="true" t="shared" si="0" ref="D5:L5">D6+D7</f>
        <v>35958423.52</v>
      </c>
      <c r="E5" s="65">
        <f t="shared" si="0"/>
        <v>41271933</v>
      </c>
      <c r="F5" s="65">
        <f t="shared" si="0"/>
        <v>56291467</v>
      </c>
      <c r="G5" s="65">
        <f t="shared" si="0"/>
        <v>53673322</v>
      </c>
      <c r="H5" s="65">
        <f t="shared" si="0"/>
        <v>52945265</v>
      </c>
      <c r="I5" s="65">
        <f t="shared" si="0"/>
        <v>50086295</v>
      </c>
      <c r="J5" s="86">
        <f t="shared" si="0"/>
        <v>52756988</v>
      </c>
      <c r="K5" s="67" t="s">
        <v>19</v>
      </c>
      <c r="L5" s="65">
        <f t="shared" si="0"/>
        <v>56682000</v>
      </c>
      <c r="M5" s="78">
        <f aca="true" t="shared" si="1" ref="M5:R5">M6+M7</f>
        <v>52612000</v>
      </c>
      <c r="N5" s="78">
        <f t="shared" si="1"/>
        <v>51262000</v>
      </c>
      <c r="O5" s="78">
        <f t="shared" si="1"/>
        <v>50662000</v>
      </c>
      <c r="P5" s="78">
        <f t="shared" si="1"/>
        <v>51822000</v>
      </c>
      <c r="Q5" s="78">
        <f t="shared" si="1"/>
        <v>48382000</v>
      </c>
      <c r="R5" s="94">
        <f t="shared" si="1"/>
        <v>48382000</v>
      </c>
    </row>
    <row r="6" spans="2:18" ht="16.5" customHeight="1">
      <c r="B6" s="61" t="s">
        <v>20</v>
      </c>
      <c r="C6" s="62">
        <v>29848812.96</v>
      </c>
      <c r="D6" s="63">
        <v>32603551.09</v>
      </c>
      <c r="E6" s="64">
        <v>36425973</v>
      </c>
      <c r="F6" s="63">
        <v>40860957</v>
      </c>
      <c r="G6" s="63">
        <v>41240711</v>
      </c>
      <c r="H6" s="63">
        <v>43320265</v>
      </c>
      <c r="I6" s="63">
        <v>44992295</v>
      </c>
      <c r="J6" s="87">
        <v>46791988</v>
      </c>
      <c r="K6" s="61" t="s">
        <v>20</v>
      </c>
      <c r="L6" s="63">
        <v>48382000</v>
      </c>
      <c r="M6" s="76">
        <v>48382000</v>
      </c>
      <c r="N6" s="76">
        <v>48382000</v>
      </c>
      <c r="O6" s="76">
        <v>48382000</v>
      </c>
      <c r="P6" s="76">
        <v>48382000</v>
      </c>
      <c r="Q6" s="76">
        <v>48382000</v>
      </c>
      <c r="R6" s="77">
        <v>48382000</v>
      </c>
    </row>
    <row r="7" spans="2:18" ht="18" customHeight="1">
      <c r="B7" s="61" t="s">
        <v>21</v>
      </c>
      <c r="C7" s="62">
        <v>8666598.69</v>
      </c>
      <c r="D7" s="63">
        <v>3354872.43</v>
      </c>
      <c r="E7" s="64">
        <v>4845960</v>
      </c>
      <c r="F7" s="63">
        <v>15430510</v>
      </c>
      <c r="G7" s="63">
        <v>12432611</v>
      </c>
      <c r="H7" s="63">
        <v>9625000</v>
      </c>
      <c r="I7" s="63">
        <v>5094000</v>
      </c>
      <c r="J7" s="87">
        <v>5965000</v>
      </c>
      <c r="K7" s="61" t="s">
        <v>21</v>
      </c>
      <c r="L7" s="63">
        <v>8300000</v>
      </c>
      <c r="M7" s="76">
        <v>4230000</v>
      </c>
      <c r="N7" s="76">
        <v>2880000</v>
      </c>
      <c r="O7" s="76">
        <v>2280000</v>
      </c>
      <c r="P7" s="76">
        <v>3440000</v>
      </c>
      <c r="Q7" s="76"/>
      <c r="R7" s="77"/>
    </row>
    <row r="8" spans="2:18" ht="21" customHeight="1">
      <c r="B8" s="61" t="s">
        <v>22</v>
      </c>
      <c r="C8" s="62">
        <v>1664250.07</v>
      </c>
      <c r="D8" s="63">
        <v>757656.09</v>
      </c>
      <c r="E8" s="63">
        <v>70248</v>
      </c>
      <c r="F8" s="63">
        <v>796923</v>
      </c>
      <c r="G8" s="63">
        <v>5869000</v>
      </c>
      <c r="H8" s="63">
        <v>270000</v>
      </c>
      <c r="I8" s="63">
        <v>270000</v>
      </c>
      <c r="J8" s="87">
        <v>20000</v>
      </c>
      <c r="K8" s="61" t="s">
        <v>22</v>
      </c>
      <c r="L8" s="63">
        <v>20000</v>
      </c>
      <c r="M8" s="76"/>
      <c r="N8" s="76"/>
      <c r="O8" s="76"/>
      <c r="P8" s="76"/>
      <c r="Q8" s="76"/>
      <c r="R8" s="77"/>
    </row>
    <row r="9" spans="2:18" ht="18.75" customHeight="1">
      <c r="B9" s="67" t="s">
        <v>23</v>
      </c>
      <c r="C9" s="65">
        <f>C10+C11</f>
        <v>38446219.47</v>
      </c>
      <c r="D9" s="65">
        <f aca="true" t="shared" si="2" ref="D9:R9">D10+D11</f>
        <v>36390347.03</v>
      </c>
      <c r="E9" s="65">
        <f t="shared" si="2"/>
        <v>44213181</v>
      </c>
      <c r="F9" s="65">
        <f t="shared" si="2"/>
        <v>61222441</v>
      </c>
      <c r="G9" s="65">
        <f t="shared" si="2"/>
        <v>53868945</v>
      </c>
      <c r="H9" s="65">
        <f t="shared" si="2"/>
        <v>51501774</v>
      </c>
      <c r="I9" s="65">
        <f t="shared" si="2"/>
        <v>48633525</v>
      </c>
      <c r="J9" s="86">
        <f t="shared" si="2"/>
        <v>50734830</v>
      </c>
      <c r="K9" s="67" t="s">
        <v>23</v>
      </c>
      <c r="L9" s="65">
        <f t="shared" si="2"/>
        <v>53903500</v>
      </c>
      <c r="M9" s="78">
        <f t="shared" si="2"/>
        <v>50162800</v>
      </c>
      <c r="N9" s="78">
        <f t="shared" si="2"/>
        <v>49162800</v>
      </c>
      <c r="O9" s="78">
        <f t="shared" si="2"/>
        <v>48362800</v>
      </c>
      <c r="P9" s="78">
        <f t="shared" si="2"/>
        <v>49462800</v>
      </c>
      <c r="Q9" s="78">
        <f t="shared" si="2"/>
        <v>46362800</v>
      </c>
      <c r="R9" s="94">
        <f t="shared" si="2"/>
        <v>46362800</v>
      </c>
    </row>
    <row r="10" spans="2:18" ht="21" customHeight="1">
      <c r="B10" s="61" t="s">
        <v>24</v>
      </c>
      <c r="C10" s="62">
        <v>29417293.93</v>
      </c>
      <c r="D10" s="63">
        <v>32793181.97</v>
      </c>
      <c r="E10" s="63">
        <v>35748759</v>
      </c>
      <c r="F10" s="63">
        <v>39935351</v>
      </c>
      <c r="G10" s="63">
        <v>41138334</v>
      </c>
      <c r="H10" s="63">
        <v>41612974</v>
      </c>
      <c r="I10" s="63">
        <v>43380525</v>
      </c>
      <c r="J10" s="87">
        <v>44675830</v>
      </c>
      <c r="K10" s="61" t="s">
        <v>24</v>
      </c>
      <c r="L10" s="63">
        <v>45262800</v>
      </c>
      <c r="M10" s="76">
        <v>45262800</v>
      </c>
      <c r="N10" s="76">
        <v>45262800</v>
      </c>
      <c r="O10" s="76">
        <v>45262800</v>
      </c>
      <c r="P10" s="76">
        <v>45262800</v>
      </c>
      <c r="Q10" s="76">
        <v>45262800</v>
      </c>
      <c r="R10" s="77">
        <v>45262800</v>
      </c>
    </row>
    <row r="11" spans="2:18" ht="22.5" customHeight="1">
      <c r="B11" s="61" t="s">
        <v>25</v>
      </c>
      <c r="C11" s="62">
        <v>9028925.54</v>
      </c>
      <c r="D11" s="63">
        <v>3597165.06</v>
      </c>
      <c r="E11" s="63">
        <v>8464422</v>
      </c>
      <c r="F11" s="63">
        <v>21287090</v>
      </c>
      <c r="G11" s="63">
        <v>12730611</v>
      </c>
      <c r="H11" s="63">
        <v>9888800</v>
      </c>
      <c r="I11" s="63">
        <v>5253000</v>
      </c>
      <c r="J11" s="87">
        <v>6059000</v>
      </c>
      <c r="K11" s="61" t="s">
        <v>25</v>
      </c>
      <c r="L11" s="63">
        <v>8640700</v>
      </c>
      <c r="M11" s="76">
        <v>4900000</v>
      </c>
      <c r="N11" s="76">
        <v>3900000</v>
      </c>
      <c r="O11" s="76">
        <v>3100000</v>
      </c>
      <c r="P11" s="76">
        <v>4200000</v>
      </c>
      <c r="Q11" s="76">
        <v>1100000</v>
      </c>
      <c r="R11" s="77">
        <v>1100000</v>
      </c>
    </row>
    <row r="12" spans="2:18" ht="19.5" customHeight="1">
      <c r="B12" s="67" t="s">
        <v>26</v>
      </c>
      <c r="C12" s="65">
        <f>C5-C9</f>
        <v>69192.1799999997</v>
      </c>
      <c r="D12" s="65">
        <f aca="true" t="shared" si="3" ref="D12:R12">D5-D9</f>
        <v>-431923.5099999979</v>
      </c>
      <c r="E12" s="65">
        <f t="shared" si="3"/>
        <v>-2941248</v>
      </c>
      <c r="F12" s="65">
        <f t="shared" si="3"/>
        <v>-4930974</v>
      </c>
      <c r="G12" s="65">
        <f t="shared" si="3"/>
        <v>-195623</v>
      </c>
      <c r="H12" s="65">
        <f t="shared" si="3"/>
        <v>1443491</v>
      </c>
      <c r="I12" s="65">
        <f t="shared" si="3"/>
        <v>1452770</v>
      </c>
      <c r="J12" s="86">
        <f t="shared" si="3"/>
        <v>2022158</v>
      </c>
      <c r="K12" s="67" t="s">
        <v>26</v>
      </c>
      <c r="L12" s="65">
        <f t="shared" si="3"/>
        <v>2778500</v>
      </c>
      <c r="M12" s="78">
        <f t="shared" si="3"/>
        <v>2449200</v>
      </c>
      <c r="N12" s="78">
        <f t="shared" si="3"/>
        <v>2099200</v>
      </c>
      <c r="O12" s="78">
        <f t="shared" si="3"/>
        <v>2299200</v>
      </c>
      <c r="P12" s="78">
        <f t="shared" si="3"/>
        <v>2359200</v>
      </c>
      <c r="Q12" s="78">
        <f t="shared" si="3"/>
        <v>2019200</v>
      </c>
      <c r="R12" s="94">
        <f t="shared" si="3"/>
        <v>2019200</v>
      </c>
    </row>
    <row r="13" spans="2:18" ht="21" customHeight="1">
      <c r="B13" s="67" t="s">
        <v>27</v>
      </c>
      <c r="C13" s="65">
        <f aca="true" t="shared" si="4" ref="C13:J13">C14-C25</f>
        <v>236398.74000000022</v>
      </c>
      <c r="D13" s="65">
        <f t="shared" si="4"/>
        <v>767290.0699999998</v>
      </c>
      <c r="E13" s="65">
        <f t="shared" si="4"/>
        <v>3007916.5599999996</v>
      </c>
      <c r="F13" s="65">
        <f t="shared" si="4"/>
        <v>4930974</v>
      </c>
      <c r="G13" s="65">
        <f t="shared" si="4"/>
        <v>195623</v>
      </c>
      <c r="H13" s="65">
        <f t="shared" si="4"/>
        <v>-1440831</v>
      </c>
      <c r="I13" s="65">
        <f t="shared" si="4"/>
        <v>-1430744</v>
      </c>
      <c r="J13" s="86">
        <f t="shared" si="4"/>
        <v>-1984392.73</v>
      </c>
      <c r="K13" s="67" t="s">
        <v>27</v>
      </c>
      <c r="L13" s="96">
        <f aca="true" t="shared" si="5" ref="L13:R13">L14-L25</f>
        <v>-2755521</v>
      </c>
      <c r="M13" s="97">
        <f t="shared" si="5"/>
        <v>-2217021</v>
      </c>
      <c r="N13" s="97">
        <f t="shared" si="5"/>
        <v>-2007821</v>
      </c>
      <c r="O13" s="97">
        <f t="shared" si="5"/>
        <v>-2148621</v>
      </c>
      <c r="P13" s="97">
        <f t="shared" si="5"/>
        <v>-2319421</v>
      </c>
      <c r="Q13" s="97">
        <f t="shared" si="5"/>
        <v>-1360221</v>
      </c>
      <c r="R13" s="98">
        <f t="shared" si="5"/>
        <v>-741021</v>
      </c>
    </row>
    <row r="14" spans="2:18" ht="20.25" customHeight="1">
      <c r="B14" s="67" t="s">
        <v>28</v>
      </c>
      <c r="C14" s="65">
        <f>C15+C17+C19+C20+C21+C22+C23</f>
        <v>2215660.18</v>
      </c>
      <c r="D14" s="65">
        <f aca="true" t="shared" si="6" ref="D14:R14">D15+D17+D19+D20+D21+D22+D23</f>
        <v>4155590.92</v>
      </c>
      <c r="E14" s="65">
        <f t="shared" si="6"/>
        <v>6735366.56</v>
      </c>
      <c r="F14" s="65">
        <f t="shared" si="6"/>
        <v>6416668</v>
      </c>
      <c r="G14" s="65">
        <f t="shared" si="6"/>
        <v>1094027</v>
      </c>
      <c r="H14" s="65">
        <f t="shared" si="6"/>
        <v>0</v>
      </c>
      <c r="I14" s="65">
        <f t="shared" si="6"/>
        <v>2660</v>
      </c>
      <c r="J14" s="86">
        <f t="shared" si="6"/>
        <v>22026</v>
      </c>
      <c r="K14" s="67" t="s">
        <v>28</v>
      </c>
      <c r="L14" s="65">
        <f t="shared" si="6"/>
        <v>37765</v>
      </c>
      <c r="M14" s="78">
        <f t="shared" si="6"/>
        <v>22979</v>
      </c>
      <c r="N14" s="78">
        <f t="shared" si="6"/>
        <v>232179</v>
      </c>
      <c r="O14" s="78">
        <f t="shared" si="6"/>
        <v>91379</v>
      </c>
      <c r="P14" s="78">
        <f t="shared" si="6"/>
        <v>150579</v>
      </c>
      <c r="Q14" s="78">
        <f t="shared" si="6"/>
        <v>39779</v>
      </c>
      <c r="R14" s="94">
        <f t="shared" si="6"/>
        <v>658979</v>
      </c>
    </row>
    <row r="15" spans="2:18" ht="23.25" customHeight="1">
      <c r="B15" s="61" t="s">
        <v>29</v>
      </c>
      <c r="C15" s="62">
        <v>2084696.98</v>
      </c>
      <c r="D15" s="63"/>
      <c r="E15" s="63">
        <v>200000</v>
      </c>
      <c r="F15" s="63">
        <v>1000000</v>
      </c>
      <c r="G15" s="63">
        <v>94027</v>
      </c>
      <c r="H15" s="63"/>
      <c r="I15" s="63"/>
      <c r="J15" s="87"/>
      <c r="K15" s="61" t="s">
        <v>29</v>
      </c>
      <c r="L15" s="63"/>
      <c r="M15" s="76"/>
      <c r="N15" s="76"/>
      <c r="O15" s="76"/>
      <c r="P15" s="76"/>
      <c r="Q15" s="76"/>
      <c r="R15" s="77"/>
    </row>
    <row r="16" spans="2:18" ht="38.25" customHeight="1">
      <c r="B16" s="61" t="s">
        <v>30</v>
      </c>
      <c r="C16" s="62">
        <v>776330.25</v>
      </c>
      <c r="D16" s="63"/>
      <c r="E16" s="63"/>
      <c r="F16" s="63"/>
      <c r="G16" s="63"/>
      <c r="H16" s="63"/>
      <c r="I16" s="63"/>
      <c r="J16" s="87"/>
      <c r="K16" s="61" t="s">
        <v>30</v>
      </c>
      <c r="L16" s="63"/>
      <c r="M16" s="76"/>
      <c r="N16" s="76"/>
      <c r="O16" s="76"/>
      <c r="P16" s="76"/>
      <c r="Q16" s="76"/>
      <c r="R16" s="77"/>
    </row>
    <row r="17" spans="2:18" ht="24.75" customHeight="1">
      <c r="B17" s="61" t="s">
        <v>31</v>
      </c>
      <c r="C17" s="62"/>
      <c r="D17" s="63">
        <v>3850000</v>
      </c>
      <c r="E17" s="63">
        <v>6200000</v>
      </c>
      <c r="F17" s="63">
        <v>5350000</v>
      </c>
      <c r="G17" s="63">
        <v>1000000</v>
      </c>
      <c r="H17" s="63"/>
      <c r="I17" s="63"/>
      <c r="J17" s="87"/>
      <c r="K17" s="61" t="s">
        <v>31</v>
      </c>
      <c r="L17" s="63"/>
      <c r="M17" s="76"/>
      <c r="N17" s="76"/>
      <c r="O17" s="76"/>
      <c r="P17" s="76"/>
      <c r="Q17" s="76"/>
      <c r="R17" s="77"/>
    </row>
    <row r="18" spans="2:18" ht="34.5" customHeight="1">
      <c r="B18" s="61" t="s">
        <v>32</v>
      </c>
      <c r="C18" s="62"/>
      <c r="D18" s="63"/>
      <c r="E18" s="63"/>
      <c r="F18" s="63"/>
      <c r="G18" s="63"/>
      <c r="H18" s="63"/>
      <c r="I18" s="63"/>
      <c r="J18" s="87"/>
      <c r="K18" s="61" t="s">
        <v>32</v>
      </c>
      <c r="L18" s="63"/>
      <c r="M18" s="76"/>
      <c r="N18" s="76"/>
      <c r="O18" s="76"/>
      <c r="P18" s="76"/>
      <c r="Q18" s="76"/>
      <c r="R18" s="77"/>
    </row>
    <row r="19" spans="2:18" ht="22.5" customHeight="1">
      <c r="B19" s="61" t="s">
        <v>33</v>
      </c>
      <c r="C19" s="62"/>
      <c r="D19" s="63"/>
      <c r="E19" s="63"/>
      <c r="F19" s="63"/>
      <c r="G19" s="63"/>
      <c r="H19" s="63"/>
      <c r="I19" s="63"/>
      <c r="J19" s="87"/>
      <c r="K19" s="61" t="s">
        <v>33</v>
      </c>
      <c r="L19" s="63"/>
      <c r="M19" s="76"/>
      <c r="N19" s="76"/>
      <c r="O19" s="76"/>
      <c r="P19" s="76"/>
      <c r="Q19" s="76"/>
      <c r="R19" s="77"/>
    </row>
    <row r="20" spans="2:18" ht="25.5" customHeight="1">
      <c r="B20" s="61" t="s">
        <v>34</v>
      </c>
      <c r="C20" s="62"/>
      <c r="D20" s="63"/>
      <c r="E20" s="63"/>
      <c r="F20" s="63"/>
      <c r="G20" s="63"/>
      <c r="H20" s="63"/>
      <c r="I20" s="63"/>
      <c r="J20" s="87"/>
      <c r="K20" s="61" t="s">
        <v>34</v>
      </c>
      <c r="L20" s="63"/>
      <c r="M20" s="76"/>
      <c r="N20" s="76"/>
      <c r="O20" s="76"/>
      <c r="P20" s="76"/>
      <c r="Q20" s="76"/>
      <c r="R20" s="77"/>
    </row>
    <row r="21" spans="2:18" ht="27" customHeight="1">
      <c r="B21" s="61" t="s">
        <v>35</v>
      </c>
      <c r="C21" s="62"/>
      <c r="D21" s="63">
        <v>69192.18</v>
      </c>
      <c r="E21" s="63"/>
      <c r="F21" s="63"/>
      <c r="G21" s="63"/>
      <c r="H21" s="63"/>
      <c r="I21" s="63">
        <v>2660</v>
      </c>
      <c r="J21" s="87">
        <v>22026</v>
      </c>
      <c r="K21" s="61" t="s">
        <v>35</v>
      </c>
      <c r="L21" s="63">
        <v>37765</v>
      </c>
      <c r="M21" s="76">
        <v>22979</v>
      </c>
      <c r="N21" s="76">
        <v>232179</v>
      </c>
      <c r="O21" s="76">
        <v>91379</v>
      </c>
      <c r="P21" s="76">
        <v>150579</v>
      </c>
      <c r="Q21" s="76">
        <v>39779</v>
      </c>
      <c r="R21" s="77">
        <v>658979</v>
      </c>
    </row>
    <row r="22" spans="2:18" ht="23.25" customHeight="1">
      <c r="B22" s="61" t="s">
        <v>36</v>
      </c>
      <c r="C22" s="62">
        <v>130963.2</v>
      </c>
      <c r="D22" s="63">
        <v>236398.74</v>
      </c>
      <c r="E22" s="63">
        <v>335366.56</v>
      </c>
      <c r="F22" s="63">
        <v>66668</v>
      </c>
      <c r="G22" s="63"/>
      <c r="H22" s="63"/>
      <c r="I22" s="63"/>
      <c r="J22" s="87"/>
      <c r="K22" s="61" t="s">
        <v>36</v>
      </c>
      <c r="L22" s="63"/>
      <c r="M22" s="76"/>
      <c r="N22" s="76"/>
      <c r="O22" s="76"/>
      <c r="P22" s="76"/>
      <c r="Q22" s="76"/>
      <c r="R22" s="77"/>
    </row>
    <row r="23" spans="2:18" ht="21.75" customHeight="1" thickBot="1">
      <c r="B23" s="61" t="s">
        <v>37</v>
      </c>
      <c r="C23" s="62"/>
      <c r="D23" s="63"/>
      <c r="E23" s="63"/>
      <c r="F23" s="63"/>
      <c r="G23" s="63"/>
      <c r="H23" s="63"/>
      <c r="I23" s="63"/>
      <c r="J23" s="87"/>
      <c r="K23" s="61" t="s">
        <v>37</v>
      </c>
      <c r="L23" s="63"/>
      <c r="M23" s="76"/>
      <c r="N23" s="76"/>
      <c r="O23" s="76"/>
      <c r="P23" s="76"/>
      <c r="Q23" s="76"/>
      <c r="R23" s="77"/>
    </row>
    <row r="24" spans="2:18" ht="36.75" customHeight="1">
      <c r="B24" s="83" t="s">
        <v>70</v>
      </c>
      <c r="C24" s="84" t="s">
        <v>77</v>
      </c>
      <c r="D24" s="84" t="s">
        <v>76</v>
      </c>
      <c r="E24" s="84" t="s">
        <v>75</v>
      </c>
      <c r="F24" s="84" t="s">
        <v>78</v>
      </c>
      <c r="G24" s="84" t="s">
        <v>72</v>
      </c>
      <c r="H24" s="84" t="s">
        <v>71</v>
      </c>
      <c r="I24" s="84" t="s">
        <v>73</v>
      </c>
      <c r="J24" s="85" t="s">
        <v>74</v>
      </c>
      <c r="K24" s="83" t="s">
        <v>70</v>
      </c>
      <c r="L24" s="84" t="s">
        <v>81</v>
      </c>
      <c r="M24" s="84" t="s">
        <v>82</v>
      </c>
      <c r="N24" s="84" t="s">
        <v>83</v>
      </c>
      <c r="O24" s="84" t="s">
        <v>84</v>
      </c>
      <c r="P24" s="84" t="s">
        <v>85</v>
      </c>
      <c r="Q24" s="84" t="s">
        <v>86</v>
      </c>
      <c r="R24" s="85" t="s">
        <v>87</v>
      </c>
    </row>
    <row r="25" spans="2:18" ht="20.25" customHeight="1">
      <c r="B25" s="67" t="s">
        <v>38</v>
      </c>
      <c r="C25" s="65">
        <f>C26+C28+C30+C31</f>
        <v>1979261.44</v>
      </c>
      <c r="D25" s="65">
        <f aca="true" t="shared" si="7" ref="D25:R25">D26+D28+D30+D31</f>
        <v>3388300.85</v>
      </c>
      <c r="E25" s="65">
        <f t="shared" si="7"/>
        <v>3727450</v>
      </c>
      <c r="F25" s="65">
        <f t="shared" si="7"/>
        <v>1485694</v>
      </c>
      <c r="G25" s="65">
        <f t="shared" si="7"/>
        <v>898404</v>
      </c>
      <c r="H25" s="65">
        <f t="shared" si="7"/>
        <v>1440831</v>
      </c>
      <c r="I25" s="65">
        <f t="shared" si="7"/>
        <v>1433404</v>
      </c>
      <c r="J25" s="86">
        <f t="shared" si="7"/>
        <v>2006418.73</v>
      </c>
      <c r="K25" s="67" t="s">
        <v>38</v>
      </c>
      <c r="L25" s="65">
        <f t="shared" si="7"/>
        <v>2793286</v>
      </c>
      <c r="M25" s="78">
        <f t="shared" si="7"/>
        <v>2240000</v>
      </c>
      <c r="N25" s="78">
        <f t="shared" si="7"/>
        <v>2240000</v>
      </c>
      <c r="O25" s="78">
        <f t="shared" si="7"/>
        <v>2240000</v>
      </c>
      <c r="P25" s="78">
        <f t="shared" si="7"/>
        <v>2470000</v>
      </c>
      <c r="Q25" s="78">
        <f t="shared" si="7"/>
        <v>1400000</v>
      </c>
      <c r="R25" s="94">
        <f t="shared" si="7"/>
        <v>1400000</v>
      </c>
    </row>
    <row r="26" spans="2:18" ht="19.5" customHeight="1">
      <c r="B26" s="61" t="s">
        <v>39</v>
      </c>
      <c r="C26" s="62">
        <v>1979261.44</v>
      </c>
      <c r="D26" s="63">
        <v>3288300.85</v>
      </c>
      <c r="E26" s="63">
        <v>3727450</v>
      </c>
      <c r="F26" s="63">
        <v>1485694</v>
      </c>
      <c r="G26" s="79">
        <v>898404</v>
      </c>
      <c r="H26" s="79">
        <v>940831</v>
      </c>
      <c r="I26" s="79">
        <v>933404</v>
      </c>
      <c r="J26" s="88">
        <v>836418.73</v>
      </c>
      <c r="K26" s="61" t="s">
        <v>39</v>
      </c>
      <c r="L26" s="79">
        <v>553286</v>
      </c>
      <c r="M26" s="76"/>
      <c r="N26" s="76"/>
      <c r="O26" s="76"/>
      <c r="P26" s="76"/>
      <c r="Q26" s="76"/>
      <c r="R26" s="77"/>
    </row>
    <row r="27" spans="2:18" ht="27.75" customHeight="1">
      <c r="B27" s="61" t="s">
        <v>40</v>
      </c>
      <c r="C27" s="62">
        <v>712167.52</v>
      </c>
      <c r="D27" s="63">
        <v>776330.25</v>
      </c>
      <c r="E27" s="63"/>
      <c r="F27" s="63"/>
      <c r="G27" s="63"/>
      <c r="H27" s="63"/>
      <c r="I27" s="63"/>
      <c r="J27" s="87"/>
      <c r="K27" s="61" t="s">
        <v>40</v>
      </c>
      <c r="L27" s="63"/>
      <c r="M27" s="76"/>
      <c r="N27" s="76"/>
      <c r="O27" s="76"/>
      <c r="P27" s="76"/>
      <c r="Q27" s="76"/>
      <c r="R27" s="77"/>
    </row>
    <row r="28" spans="2:18" ht="18.75" customHeight="1">
      <c r="B28" s="61" t="s">
        <v>41</v>
      </c>
      <c r="C28" s="62"/>
      <c r="D28" s="63"/>
      <c r="E28" s="63"/>
      <c r="F28" s="63"/>
      <c r="G28" s="63"/>
      <c r="H28" s="63">
        <v>500000</v>
      </c>
      <c r="I28" s="63">
        <v>500000</v>
      </c>
      <c r="J28" s="87">
        <v>1170000</v>
      </c>
      <c r="K28" s="61" t="s">
        <v>41</v>
      </c>
      <c r="L28" s="63">
        <v>2240000</v>
      </c>
      <c r="M28" s="76">
        <v>2240000</v>
      </c>
      <c r="N28" s="76">
        <v>2240000</v>
      </c>
      <c r="O28" s="76">
        <v>2240000</v>
      </c>
      <c r="P28" s="76">
        <v>2470000</v>
      </c>
      <c r="Q28" s="76">
        <v>1400000</v>
      </c>
      <c r="R28" s="77">
        <v>1400000</v>
      </c>
    </row>
    <row r="29" spans="2:18" ht="27.75" customHeight="1">
      <c r="B29" s="61" t="s">
        <v>42</v>
      </c>
      <c r="C29" s="62"/>
      <c r="D29" s="63"/>
      <c r="E29" s="63"/>
      <c r="F29" s="63"/>
      <c r="G29" s="63"/>
      <c r="H29" s="63"/>
      <c r="I29" s="63"/>
      <c r="J29" s="87"/>
      <c r="K29" s="61" t="s">
        <v>42</v>
      </c>
      <c r="L29" s="63"/>
      <c r="M29" s="76"/>
      <c r="N29" s="76"/>
      <c r="O29" s="76"/>
      <c r="P29" s="76"/>
      <c r="Q29" s="76"/>
      <c r="R29" s="77"/>
    </row>
    <row r="30" spans="2:18" ht="17.25" customHeight="1">
      <c r="B30" s="61" t="s">
        <v>43</v>
      </c>
      <c r="C30" s="62"/>
      <c r="D30" s="63">
        <v>100000</v>
      </c>
      <c r="E30" s="63"/>
      <c r="F30" s="63"/>
      <c r="G30" s="63"/>
      <c r="H30" s="63"/>
      <c r="I30" s="63"/>
      <c r="J30" s="87"/>
      <c r="K30" s="61" t="s">
        <v>43</v>
      </c>
      <c r="L30" s="63"/>
      <c r="M30" s="76"/>
      <c r="N30" s="76"/>
      <c r="O30" s="76"/>
      <c r="P30" s="76"/>
      <c r="Q30" s="76"/>
      <c r="R30" s="77"/>
    </row>
    <row r="31" spans="2:18" ht="19.5" customHeight="1">
      <c r="B31" s="61" t="s">
        <v>44</v>
      </c>
      <c r="C31" s="62"/>
      <c r="D31" s="63"/>
      <c r="E31" s="63"/>
      <c r="F31" s="63"/>
      <c r="G31" s="63"/>
      <c r="H31" s="63"/>
      <c r="I31" s="63"/>
      <c r="J31" s="87"/>
      <c r="K31" s="61" t="s">
        <v>44</v>
      </c>
      <c r="L31" s="63"/>
      <c r="M31" s="76"/>
      <c r="N31" s="76"/>
      <c r="O31" s="76"/>
      <c r="P31" s="76"/>
      <c r="Q31" s="76"/>
      <c r="R31" s="77"/>
    </row>
    <row r="32" spans="2:18" ht="18.75" customHeight="1">
      <c r="B32" s="67" t="s">
        <v>45</v>
      </c>
      <c r="C32" s="80"/>
      <c r="D32" s="70"/>
      <c r="E32" s="70"/>
      <c r="F32" s="70"/>
      <c r="G32" s="70"/>
      <c r="H32" s="70"/>
      <c r="I32" s="70"/>
      <c r="J32" s="89"/>
      <c r="K32" s="67" t="s">
        <v>45</v>
      </c>
      <c r="L32" s="70"/>
      <c r="M32" s="76"/>
      <c r="N32" s="76"/>
      <c r="O32" s="76"/>
      <c r="P32" s="76"/>
      <c r="Q32" s="76"/>
      <c r="R32" s="77"/>
    </row>
    <row r="33" spans="2:18" ht="23.25" customHeight="1">
      <c r="B33" s="67" t="s">
        <v>46</v>
      </c>
      <c r="C33" s="80">
        <f>C34</f>
        <v>0</v>
      </c>
      <c r="D33" s="80">
        <f aca="true" t="shared" si="8" ref="D33:R34">D34</f>
        <v>0</v>
      </c>
      <c r="E33" s="80">
        <f t="shared" si="8"/>
        <v>0</v>
      </c>
      <c r="F33" s="80">
        <f t="shared" si="8"/>
        <v>7833</v>
      </c>
      <c r="G33" s="80">
        <f t="shared" si="8"/>
        <v>135015</v>
      </c>
      <c r="H33" s="80">
        <f t="shared" si="8"/>
        <v>192143</v>
      </c>
      <c r="I33" s="80">
        <f t="shared" si="8"/>
        <v>188982</v>
      </c>
      <c r="J33" s="90">
        <f t="shared" si="8"/>
        <v>185857</v>
      </c>
      <c r="K33" s="67" t="s">
        <v>46</v>
      </c>
      <c r="L33" s="80">
        <f t="shared" si="8"/>
        <v>182733</v>
      </c>
      <c r="M33" s="81">
        <f t="shared" si="8"/>
        <v>60217</v>
      </c>
      <c r="N33" s="81">
        <f t="shared" si="8"/>
        <v>0</v>
      </c>
      <c r="O33" s="81">
        <f t="shared" si="8"/>
        <v>0</v>
      </c>
      <c r="P33" s="81">
        <f t="shared" si="8"/>
        <v>0</v>
      </c>
      <c r="Q33" s="81">
        <f t="shared" si="8"/>
        <v>0</v>
      </c>
      <c r="R33" s="95">
        <f t="shared" si="8"/>
        <v>0</v>
      </c>
    </row>
    <row r="34" spans="2:18" ht="42.75" customHeight="1">
      <c r="B34" s="61" t="s">
        <v>47</v>
      </c>
      <c r="C34" s="66"/>
      <c r="D34" s="70"/>
      <c r="E34" s="70"/>
      <c r="F34" s="70">
        <f>F35</f>
        <v>7833</v>
      </c>
      <c r="G34" s="70">
        <f t="shared" si="8"/>
        <v>135015</v>
      </c>
      <c r="H34" s="70">
        <f t="shared" si="8"/>
        <v>192143</v>
      </c>
      <c r="I34" s="70">
        <f t="shared" si="8"/>
        <v>188982</v>
      </c>
      <c r="J34" s="89">
        <f t="shared" si="8"/>
        <v>185857</v>
      </c>
      <c r="K34" s="61" t="s">
        <v>47</v>
      </c>
      <c r="L34" s="70">
        <f t="shared" si="8"/>
        <v>182733</v>
      </c>
      <c r="M34" s="82">
        <f t="shared" si="8"/>
        <v>60217</v>
      </c>
      <c r="N34" s="76"/>
      <c r="O34" s="76"/>
      <c r="P34" s="76"/>
      <c r="Q34" s="76"/>
      <c r="R34" s="77"/>
    </row>
    <row r="35" spans="2:18" ht="55.5" customHeight="1">
      <c r="B35" s="61" t="s">
        <v>48</v>
      </c>
      <c r="C35" s="66"/>
      <c r="D35" s="70"/>
      <c r="E35" s="70"/>
      <c r="F35" s="70">
        <v>7833</v>
      </c>
      <c r="G35" s="70">
        <v>135015</v>
      </c>
      <c r="H35" s="70">
        <v>192143</v>
      </c>
      <c r="I35" s="70">
        <v>188982</v>
      </c>
      <c r="J35" s="89">
        <v>185857</v>
      </c>
      <c r="K35" s="61" t="s">
        <v>48</v>
      </c>
      <c r="L35" s="70">
        <v>182733</v>
      </c>
      <c r="M35" s="76">
        <v>60217</v>
      </c>
      <c r="N35" s="76"/>
      <c r="O35" s="76"/>
      <c r="P35" s="76"/>
      <c r="Q35" s="76"/>
      <c r="R35" s="77"/>
    </row>
    <row r="36" spans="2:18" ht="34.5" customHeight="1">
      <c r="B36" s="67" t="s">
        <v>49</v>
      </c>
      <c r="C36" s="65">
        <f>C37+C38+C39+C40+C41+C42</f>
        <v>1794446.3599999999</v>
      </c>
      <c r="D36" s="65">
        <f aca="true" t="shared" si="9" ref="D36:R36">D37+D38+D39+D40+D41+D42</f>
        <v>3529317.78</v>
      </c>
      <c r="E36" s="65">
        <f t="shared" si="9"/>
        <v>4357228.7</v>
      </c>
      <c r="F36" s="65">
        <f t="shared" si="9"/>
        <v>2396144</v>
      </c>
      <c r="G36" s="65">
        <f t="shared" si="9"/>
        <v>1909009</v>
      </c>
      <c r="H36" s="65">
        <f t="shared" si="9"/>
        <v>2595686</v>
      </c>
      <c r="I36" s="65">
        <f t="shared" si="9"/>
        <v>2533821</v>
      </c>
      <c r="J36" s="86">
        <f t="shared" si="9"/>
        <v>3052470.73</v>
      </c>
      <c r="K36" s="67" t="s">
        <v>49</v>
      </c>
      <c r="L36" s="65">
        <f t="shared" si="9"/>
        <v>3715308</v>
      </c>
      <c r="M36" s="78">
        <f t="shared" si="9"/>
        <v>2994076</v>
      </c>
      <c r="N36" s="78">
        <f t="shared" si="9"/>
        <v>2860026</v>
      </c>
      <c r="O36" s="78">
        <f t="shared" si="9"/>
        <v>2725700</v>
      </c>
      <c r="P36" s="78">
        <f t="shared" si="9"/>
        <v>2821096</v>
      </c>
      <c r="Q36" s="78">
        <f t="shared" si="9"/>
        <v>1599825</v>
      </c>
      <c r="R36" s="94">
        <f t="shared" si="9"/>
        <v>1500162</v>
      </c>
    </row>
    <row r="37" spans="2:18" ht="24.75" customHeight="1">
      <c r="B37" s="61" t="s">
        <v>50</v>
      </c>
      <c r="C37" s="65">
        <f>C26-C27</f>
        <v>1267093.92</v>
      </c>
      <c r="D37" s="65">
        <f aca="true" t="shared" si="10" ref="D37:R37">D26-D27</f>
        <v>2511970.6</v>
      </c>
      <c r="E37" s="65">
        <f t="shared" si="10"/>
        <v>3727450</v>
      </c>
      <c r="F37" s="65">
        <f t="shared" si="10"/>
        <v>1485694</v>
      </c>
      <c r="G37" s="65">
        <f t="shared" si="10"/>
        <v>898404</v>
      </c>
      <c r="H37" s="65">
        <f t="shared" si="10"/>
        <v>940831</v>
      </c>
      <c r="I37" s="65">
        <f t="shared" si="10"/>
        <v>933404</v>
      </c>
      <c r="J37" s="86">
        <f t="shared" si="10"/>
        <v>836418.73</v>
      </c>
      <c r="K37" s="61" t="s">
        <v>50</v>
      </c>
      <c r="L37" s="65">
        <f t="shared" si="10"/>
        <v>553286</v>
      </c>
      <c r="M37" s="78">
        <f t="shared" si="10"/>
        <v>0</v>
      </c>
      <c r="N37" s="78">
        <f t="shared" si="10"/>
        <v>0</v>
      </c>
      <c r="O37" s="78">
        <f t="shared" si="10"/>
        <v>0</v>
      </c>
      <c r="P37" s="78">
        <f t="shared" si="10"/>
        <v>0</v>
      </c>
      <c r="Q37" s="78">
        <f t="shared" si="10"/>
        <v>0</v>
      </c>
      <c r="R37" s="94">
        <f t="shared" si="10"/>
        <v>0</v>
      </c>
    </row>
    <row r="38" spans="2:18" ht="19.5" customHeight="1">
      <c r="B38" s="61" t="s">
        <v>51</v>
      </c>
      <c r="C38" s="62">
        <v>527352.44</v>
      </c>
      <c r="D38" s="63">
        <v>680695.09</v>
      </c>
      <c r="E38" s="63">
        <v>363326.99</v>
      </c>
      <c r="F38" s="63">
        <v>397700</v>
      </c>
      <c r="G38" s="63">
        <v>137323</v>
      </c>
      <c r="H38" s="63">
        <v>136921</v>
      </c>
      <c r="I38" s="63">
        <v>106833</v>
      </c>
      <c r="J38" s="87">
        <v>76818</v>
      </c>
      <c r="K38" s="61" t="s">
        <v>51</v>
      </c>
      <c r="L38" s="63">
        <v>34174</v>
      </c>
      <c r="M38" s="76"/>
      <c r="N38" s="76"/>
      <c r="O38" s="76"/>
      <c r="P38" s="76"/>
      <c r="Q38" s="76"/>
      <c r="R38" s="77"/>
    </row>
    <row r="39" spans="2:18" ht="21" customHeight="1">
      <c r="B39" s="61" t="s">
        <v>52</v>
      </c>
      <c r="C39" s="65">
        <f>C28-C29</f>
        <v>0</v>
      </c>
      <c r="D39" s="65">
        <f aca="true" t="shared" si="11" ref="D39:R39">D28-D29</f>
        <v>0</v>
      </c>
      <c r="E39" s="65">
        <f t="shared" si="11"/>
        <v>0</v>
      </c>
      <c r="F39" s="65">
        <f t="shared" si="11"/>
        <v>0</v>
      </c>
      <c r="G39" s="65">
        <f t="shared" si="11"/>
        <v>0</v>
      </c>
      <c r="H39" s="65">
        <f t="shared" si="11"/>
        <v>500000</v>
      </c>
      <c r="I39" s="65">
        <f t="shared" si="11"/>
        <v>500000</v>
      </c>
      <c r="J39" s="86">
        <f t="shared" si="11"/>
        <v>1170000</v>
      </c>
      <c r="K39" s="61" t="s">
        <v>52</v>
      </c>
      <c r="L39" s="65">
        <f t="shared" si="11"/>
        <v>2240000</v>
      </c>
      <c r="M39" s="78">
        <f t="shared" si="11"/>
        <v>2240000</v>
      </c>
      <c r="N39" s="78">
        <f t="shared" si="11"/>
        <v>2240000</v>
      </c>
      <c r="O39" s="78">
        <f t="shared" si="11"/>
        <v>2240000</v>
      </c>
      <c r="P39" s="78">
        <f t="shared" si="11"/>
        <v>2470000</v>
      </c>
      <c r="Q39" s="78">
        <f t="shared" si="11"/>
        <v>1400000</v>
      </c>
      <c r="R39" s="94">
        <f t="shared" si="11"/>
        <v>1400000</v>
      </c>
    </row>
    <row r="40" spans="2:18" ht="17.25" customHeight="1">
      <c r="B40" s="61" t="s">
        <v>53</v>
      </c>
      <c r="C40" s="62"/>
      <c r="D40" s="63">
        <v>28041.09</v>
      </c>
      <c r="E40" s="63">
        <v>266451.71</v>
      </c>
      <c r="F40" s="63">
        <v>512750</v>
      </c>
      <c r="G40" s="63">
        <v>873282</v>
      </c>
      <c r="H40" s="63">
        <v>1017934</v>
      </c>
      <c r="I40" s="63">
        <v>993584</v>
      </c>
      <c r="J40" s="87">
        <v>969234</v>
      </c>
      <c r="K40" s="61" t="s">
        <v>53</v>
      </c>
      <c r="L40" s="63">
        <v>887848</v>
      </c>
      <c r="M40" s="76">
        <v>754076</v>
      </c>
      <c r="N40" s="76">
        <v>620026</v>
      </c>
      <c r="O40" s="76">
        <v>485700</v>
      </c>
      <c r="P40" s="76">
        <v>351096</v>
      </c>
      <c r="Q40" s="76">
        <v>199825</v>
      </c>
      <c r="R40" s="77">
        <v>100162</v>
      </c>
    </row>
    <row r="41" spans="2:18" ht="39" customHeight="1">
      <c r="B41" s="61" t="s">
        <v>54</v>
      </c>
      <c r="C41" s="65"/>
      <c r="D41" s="65">
        <v>308611</v>
      </c>
      <c r="E41" s="65"/>
      <c r="F41" s="65"/>
      <c r="G41" s="65"/>
      <c r="H41" s="65"/>
      <c r="I41" s="65"/>
      <c r="J41" s="86"/>
      <c r="K41" s="61" t="s">
        <v>54</v>
      </c>
      <c r="L41" s="65"/>
      <c r="M41" s="76"/>
      <c r="N41" s="76"/>
      <c r="O41" s="76"/>
      <c r="P41" s="76"/>
      <c r="Q41" s="76"/>
      <c r="R41" s="77"/>
    </row>
    <row r="42" spans="2:18" ht="36" customHeight="1" thickBot="1">
      <c r="B42" s="61" t="s">
        <v>55</v>
      </c>
      <c r="C42" s="66"/>
      <c r="D42" s="65"/>
      <c r="E42" s="65"/>
      <c r="F42" s="65"/>
      <c r="G42" s="65"/>
      <c r="H42" s="65"/>
      <c r="I42" s="65"/>
      <c r="J42" s="86"/>
      <c r="K42" s="61" t="s">
        <v>55</v>
      </c>
      <c r="L42" s="65"/>
      <c r="M42" s="76"/>
      <c r="N42" s="76"/>
      <c r="O42" s="76"/>
      <c r="P42" s="76"/>
      <c r="Q42" s="76"/>
      <c r="R42" s="77"/>
    </row>
    <row r="43" spans="2:18" ht="32.25" customHeight="1">
      <c r="B43" s="83" t="s">
        <v>70</v>
      </c>
      <c r="C43" s="84" t="s">
        <v>77</v>
      </c>
      <c r="D43" s="84" t="s">
        <v>76</v>
      </c>
      <c r="E43" s="84" t="s">
        <v>75</v>
      </c>
      <c r="F43" s="84" t="s">
        <v>78</v>
      </c>
      <c r="G43" s="84" t="s">
        <v>72</v>
      </c>
      <c r="H43" s="84" t="s">
        <v>71</v>
      </c>
      <c r="I43" s="84" t="s">
        <v>73</v>
      </c>
      <c r="J43" s="85" t="s">
        <v>74</v>
      </c>
      <c r="K43" s="83" t="s">
        <v>70</v>
      </c>
      <c r="L43" s="84" t="s">
        <v>81</v>
      </c>
      <c r="M43" s="84" t="s">
        <v>82</v>
      </c>
      <c r="N43" s="84" t="s">
        <v>83</v>
      </c>
      <c r="O43" s="84" t="s">
        <v>84</v>
      </c>
      <c r="P43" s="84" t="s">
        <v>85</v>
      </c>
      <c r="Q43" s="84" t="s">
        <v>86</v>
      </c>
      <c r="R43" s="85" t="s">
        <v>87</v>
      </c>
    </row>
    <row r="44" spans="2:18" ht="23.25" customHeight="1">
      <c r="B44" s="67" t="s">
        <v>80</v>
      </c>
      <c r="C44" s="68">
        <f aca="true" t="shared" si="12" ref="C44:J44">C36/C5</f>
        <v>0.04659034612706781</v>
      </c>
      <c r="D44" s="68">
        <f t="shared" si="12"/>
        <v>0.09814995860530427</v>
      </c>
      <c r="E44" s="68">
        <f t="shared" si="12"/>
        <v>0.10557365219603357</v>
      </c>
      <c r="F44" s="68">
        <f t="shared" si="12"/>
        <v>0.04256673573634171</v>
      </c>
      <c r="G44" s="68">
        <f t="shared" si="12"/>
        <v>0.03556718550046148</v>
      </c>
      <c r="H44" s="68">
        <f t="shared" si="12"/>
        <v>0.049025838287899776</v>
      </c>
      <c r="I44" s="68">
        <f t="shared" si="12"/>
        <v>0.050589108258057416</v>
      </c>
      <c r="J44" s="91">
        <f t="shared" si="12"/>
        <v>0.05785907887690631</v>
      </c>
      <c r="K44" s="67" t="s">
        <v>80</v>
      </c>
      <c r="L44" s="68">
        <f aca="true" t="shared" si="13" ref="L44:R44">L36/L5</f>
        <v>0.06554652270562084</v>
      </c>
      <c r="M44" s="78">
        <f t="shared" si="13"/>
        <v>0.05690861400440964</v>
      </c>
      <c r="N44" s="78">
        <f t="shared" si="13"/>
        <v>0.055792321797822945</v>
      </c>
      <c r="O44" s="78">
        <f t="shared" si="13"/>
        <v>0.05380166594291579</v>
      </c>
      <c r="P44" s="78">
        <f t="shared" si="13"/>
        <v>0.054438192273551775</v>
      </c>
      <c r="Q44" s="78">
        <f t="shared" si="13"/>
        <v>0.03306653300814352</v>
      </c>
      <c r="R44" s="94">
        <f t="shared" si="13"/>
        <v>0.031006614030011162</v>
      </c>
    </row>
    <row r="45" spans="2:18" ht="29.25" customHeight="1">
      <c r="B45" s="67" t="s">
        <v>57</v>
      </c>
      <c r="C45" s="65">
        <f>C46+C48+C50+C51</f>
        <v>11380261.58</v>
      </c>
      <c r="D45" s="65">
        <f aca="true" t="shared" si="14" ref="D45:R45">D46+D48+D50+D51</f>
        <v>11931460.73</v>
      </c>
      <c r="E45" s="65">
        <f t="shared" si="14"/>
        <v>14604010.73</v>
      </c>
      <c r="F45" s="65">
        <f t="shared" si="14"/>
        <v>19468316.73</v>
      </c>
      <c r="G45" s="65">
        <f t="shared" si="14"/>
        <v>19663939.73</v>
      </c>
      <c r="H45" s="65">
        <f t="shared" si="14"/>
        <v>18223108.73</v>
      </c>
      <c r="I45" s="65">
        <f t="shared" si="14"/>
        <v>16789705.73</v>
      </c>
      <c r="J45" s="86">
        <f t="shared" si="14"/>
        <v>14783286</v>
      </c>
      <c r="K45" s="67" t="s">
        <v>57</v>
      </c>
      <c r="L45" s="65">
        <f t="shared" si="14"/>
        <v>11990000</v>
      </c>
      <c r="M45" s="78">
        <f t="shared" si="14"/>
        <v>9750000</v>
      </c>
      <c r="N45" s="78">
        <f t="shared" si="14"/>
        <v>7510000</v>
      </c>
      <c r="O45" s="78">
        <f t="shared" si="14"/>
        <v>5270000</v>
      </c>
      <c r="P45" s="78">
        <f t="shared" si="14"/>
        <v>2800000</v>
      </c>
      <c r="Q45" s="78">
        <f t="shared" si="14"/>
        <v>1400000</v>
      </c>
      <c r="R45" s="94">
        <f t="shared" si="14"/>
        <v>0</v>
      </c>
    </row>
    <row r="46" spans="2:18" ht="19.5" customHeight="1">
      <c r="B46" s="61" t="s">
        <v>58</v>
      </c>
      <c r="C46" s="62"/>
      <c r="D46" s="69">
        <v>3850000</v>
      </c>
      <c r="E46" s="69">
        <v>10050000</v>
      </c>
      <c r="F46" s="69">
        <v>15400000</v>
      </c>
      <c r="G46" s="69">
        <v>16400000</v>
      </c>
      <c r="H46" s="69">
        <v>15900000</v>
      </c>
      <c r="I46" s="69">
        <v>15400000</v>
      </c>
      <c r="J46" s="92">
        <v>14230000</v>
      </c>
      <c r="K46" s="61" t="s">
        <v>58</v>
      </c>
      <c r="L46" s="69">
        <v>11990000</v>
      </c>
      <c r="M46" s="76">
        <v>9750000</v>
      </c>
      <c r="N46" s="76">
        <v>7510000</v>
      </c>
      <c r="O46" s="76">
        <v>5270000</v>
      </c>
      <c r="P46" s="76">
        <v>2800000</v>
      </c>
      <c r="Q46" s="76">
        <v>1400000</v>
      </c>
      <c r="R46" s="77"/>
    </row>
    <row r="47" spans="2:18" ht="33" customHeight="1">
      <c r="B47" s="61" t="s">
        <v>59</v>
      </c>
      <c r="C47" s="62"/>
      <c r="D47" s="69"/>
      <c r="E47" s="69"/>
      <c r="F47" s="69"/>
      <c r="G47" s="69"/>
      <c r="H47" s="69"/>
      <c r="I47" s="69"/>
      <c r="J47" s="92"/>
      <c r="K47" s="61" t="s">
        <v>59</v>
      </c>
      <c r="L47" s="69"/>
      <c r="M47" s="76"/>
      <c r="N47" s="76"/>
      <c r="O47" s="76"/>
      <c r="P47" s="76"/>
      <c r="Q47" s="76"/>
      <c r="R47" s="77"/>
    </row>
    <row r="48" spans="2:18" ht="21" customHeight="1">
      <c r="B48" s="61" t="s">
        <v>60</v>
      </c>
      <c r="C48" s="62">
        <v>11380261.58</v>
      </c>
      <c r="D48" s="69">
        <v>8081460.73</v>
      </c>
      <c r="E48" s="69">
        <v>4554010.73</v>
      </c>
      <c r="F48" s="69">
        <v>4068316.73</v>
      </c>
      <c r="G48" s="69">
        <v>3263939.73</v>
      </c>
      <c r="H48" s="69">
        <v>2323108.73</v>
      </c>
      <c r="I48" s="69">
        <v>1389705.73</v>
      </c>
      <c r="J48" s="92">
        <v>553286</v>
      </c>
      <c r="K48" s="61" t="s">
        <v>60</v>
      </c>
      <c r="L48" s="69"/>
      <c r="M48" s="76"/>
      <c r="N48" s="76"/>
      <c r="O48" s="76"/>
      <c r="P48" s="76"/>
      <c r="Q48" s="76"/>
      <c r="R48" s="77"/>
    </row>
    <row r="49" spans="2:18" ht="37.5" customHeight="1">
      <c r="B49" s="61" t="s">
        <v>61</v>
      </c>
      <c r="C49" s="62">
        <v>776330.25</v>
      </c>
      <c r="D49" s="69"/>
      <c r="E49" s="69"/>
      <c r="F49" s="69"/>
      <c r="G49" s="69"/>
      <c r="H49" s="69"/>
      <c r="I49" s="69"/>
      <c r="J49" s="92"/>
      <c r="K49" s="61" t="s">
        <v>61</v>
      </c>
      <c r="L49" s="69"/>
      <c r="M49" s="76"/>
      <c r="N49" s="76"/>
      <c r="O49" s="76"/>
      <c r="P49" s="76"/>
      <c r="Q49" s="76"/>
      <c r="R49" s="77"/>
    </row>
    <row r="50" spans="2:18" ht="18.75" customHeight="1">
      <c r="B50" s="61" t="s">
        <v>62</v>
      </c>
      <c r="C50" s="62"/>
      <c r="D50" s="70"/>
      <c r="E50" s="70"/>
      <c r="F50" s="70"/>
      <c r="G50" s="70"/>
      <c r="H50" s="70"/>
      <c r="I50" s="70"/>
      <c r="J50" s="89"/>
      <c r="K50" s="61" t="s">
        <v>62</v>
      </c>
      <c r="L50" s="70"/>
      <c r="M50" s="76"/>
      <c r="N50" s="76"/>
      <c r="O50" s="76"/>
      <c r="P50" s="76"/>
      <c r="Q50" s="76"/>
      <c r="R50" s="77"/>
    </row>
    <row r="51" spans="2:18" ht="19.5" customHeight="1">
      <c r="B51" s="61" t="s">
        <v>63</v>
      </c>
      <c r="C51" s="62"/>
      <c r="D51" s="70"/>
      <c r="E51" s="70"/>
      <c r="F51" s="70"/>
      <c r="G51" s="70"/>
      <c r="H51" s="70"/>
      <c r="I51" s="70"/>
      <c r="J51" s="89"/>
      <c r="K51" s="61" t="s">
        <v>63</v>
      </c>
      <c r="L51" s="70"/>
      <c r="M51" s="76"/>
      <c r="N51" s="76"/>
      <c r="O51" s="76"/>
      <c r="P51" s="76"/>
      <c r="Q51" s="76"/>
      <c r="R51" s="77"/>
    </row>
    <row r="52" spans="2:18" ht="20.25" customHeight="1">
      <c r="B52" s="67" t="s">
        <v>79</v>
      </c>
      <c r="C52" s="68">
        <f aca="true" t="shared" si="15" ref="C52:J52">(C45-C47-C49)/C5</f>
        <v>0.27531657785098607</v>
      </c>
      <c r="D52" s="68">
        <f t="shared" si="15"/>
        <v>0.33181267591900254</v>
      </c>
      <c r="E52" s="68">
        <f t="shared" si="15"/>
        <v>0.3538484793043253</v>
      </c>
      <c r="F52" s="68">
        <f t="shared" si="15"/>
        <v>0.3458484521286326</v>
      </c>
      <c r="G52" s="68">
        <f t="shared" si="15"/>
        <v>0.3663633812343495</v>
      </c>
      <c r="H52" s="68">
        <f t="shared" si="15"/>
        <v>0.3441876951602754</v>
      </c>
      <c r="I52" s="68">
        <f t="shared" si="15"/>
        <v>0.33521556605454644</v>
      </c>
      <c r="J52" s="91">
        <f t="shared" si="15"/>
        <v>0.2802147461488893</v>
      </c>
      <c r="K52" s="67" t="s">
        <v>79</v>
      </c>
      <c r="L52" s="68">
        <f aca="true" t="shared" si="16" ref="L52:R52">(L45-L47-L49)/L5</f>
        <v>0.21153099749479554</v>
      </c>
      <c r="M52" s="78">
        <f t="shared" si="16"/>
        <v>0.185318938645176</v>
      </c>
      <c r="N52" s="78">
        <f t="shared" si="16"/>
        <v>0.14650228239241544</v>
      </c>
      <c r="O52" s="78">
        <f t="shared" si="16"/>
        <v>0.104022738936481</v>
      </c>
      <c r="P52" s="78">
        <f t="shared" si="16"/>
        <v>0.054031106479873414</v>
      </c>
      <c r="Q52" s="78">
        <f t="shared" si="16"/>
        <v>0.028936381298830142</v>
      </c>
      <c r="R52" s="94">
        <f t="shared" si="16"/>
        <v>0</v>
      </c>
    </row>
    <row r="53" spans="2:18" ht="40.5" customHeight="1">
      <c r="B53" s="67" t="s">
        <v>65</v>
      </c>
      <c r="C53" s="71" t="s">
        <v>66</v>
      </c>
      <c r="D53" s="72" t="s">
        <v>66</v>
      </c>
      <c r="E53" s="72" t="s">
        <v>66</v>
      </c>
      <c r="F53" s="68">
        <v>0.0514</v>
      </c>
      <c r="G53" s="68">
        <v>0.0335</v>
      </c>
      <c r="H53" s="68">
        <v>0.0583</v>
      </c>
      <c r="I53" s="68">
        <v>0.0642</v>
      </c>
      <c r="J53" s="91">
        <v>0.0587</v>
      </c>
      <c r="K53" s="67" t="s">
        <v>65</v>
      </c>
      <c r="L53" s="68">
        <v>0.0351</v>
      </c>
      <c r="M53" s="100">
        <v>4.12</v>
      </c>
      <c r="N53" s="100">
        <v>5.17</v>
      </c>
      <c r="O53" s="100">
        <v>5.85</v>
      </c>
      <c r="P53" s="100">
        <v>6.05</v>
      </c>
      <c r="Q53" s="100">
        <v>6.08</v>
      </c>
      <c r="R53" s="101">
        <v>6.16</v>
      </c>
    </row>
    <row r="54" spans="2:18" ht="36" customHeight="1" thickBot="1">
      <c r="B54" s="73" t="s">
        <v>67</v>
      </c>
      <c r="C54" s="74" t="s">
        <v>66</v>
      </c>
      <c r="D54" s="75" t="s">
        <v>66</v>
      </c>
      <c r="E54" s="75" t="s">
        <v>66</v>
      </c>
      <c r="F54" s="75" t="s">
        <v>90</v>
      </c>
      <c r="G54" s="75" t="s">
        <v>91</v>
      </c>
      <c r="H54" s="75" t="s">
        <v>90</v>
      </c>
      <c r="I54" s="75" t="s">
        <v>90</v>
      </c>
      <c r="J54" s="93" t="s">
        <v>90</v>
      </c>
      <c r="K54" s="73" t="s">
        <v>67</v>
      </c>
      <c r="L54" s="75" t="s">
        <v>91</v>
      </c>
      <c r="M54" s="75" t="s">
        <v>91</v>
      </c>
      <c r="N54" s="75" t="s">
        <v>91</v>
      </c>
      <c r="O54" s="99" t="s">
        <v>90</v>
      </c>
      <c r="P54" s="99" t="s">
        <v>90</v>
      </c>
      <c r="Q54" s="99" t="s">
        <v>90</v>
      </c>
      <c r="R54" s="99" t="s">
        <v>90</v>
      </c>
    </row>
  </sheetData>
  <sheetProtection selectLockedCells="1" selectUnlockedCells="1"/>
  <mergeCells count="3">
    <mergeCell ref="B2:J2"/>
    <mergeCell ref="K2:R2"/>
    <mergeCell ref="E1:J1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SYLWIA</cp:lastModifiedBy>
  <cp:lastPrinted>2010-11-12T09:21:15Z</cp:lastPrinted>
  <dcterms:created xsi:type="dcterms:W3CDTF">2010-10-09T21:31:08Z</dcterms:created>
  <dcterms:modified xsi:type="dcterms:W3CDTF">2010-11-12T09:21:34Z</dcterms:modified>
  <cp:category/>
  <cp:version/>
  <cp:contentType/>
  <cp:contentStatus/>
</cp:coreProperties>
</file>