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pomoc j.s.t. (5)" sheetId="1" r:id="rId1"/>
    <sheet name="pomoc j.s.t. (4)" sheetId="2" r:id="rId2"/>
  </sheets>
  <definedNames/>
  <calcPr fullCalcOnLoad="1"/>
</workbook>
</file>

<file path=xl/sharedStrings.xml><?xml version="1.0" encoding="utf-8"?>
<sst xmlns="http://schemas.openxmlformats.org/spreadsheetml/2006/main" count="180" uniqueCount="114">
  <si>
    <t>L.p.</t>
  </si>
  <si>
    <t>Razem</t>
  </si>
  <si>
    <t>2.</t>
  </si>
  <si>
    <t>1.</t>
  </si>
  <si>
    <t>4.</t>
  </si>
  <si>
    <t>5.</t>
  </si>
  <si>
    <t>6.</t>
  </si>
  <si>
    <t>7.</t>
  </si>
  <si>
    <t>Rok</t>
  </si>
  <si>
    <t>Przeznaczenie</t>
  </si>
  <si>
    <t>Drogi</t>
  </si>
  <si>
    <t>Służba zdrowia</t>
  </si>
  <si>
    <t>Inne</t>
  </si>
  <si>
    <t>otrzymane od gminy</t>
  </si>
  <si>
    <t>przekazane przez powiat</t>
  </si>
  <si>
    <t>I rata za przychodnię - dotacja do budżetu</t>
  </si>
  <si>
    <t>przebudowa drogi Olecko-Świętajno-Dunajek</t>
  </si>
  <si>
    <t>3.</t>
  </si>
  <si>
    <t>przebudowa ulic w mieście - ul. Kościuszki i Aleje Lipowe</t>
  </si>
  <si>
    <t>gminny program profilaktyki i rozwiązywania problemów alkoholowych</t>
  </si>
  <si>
    <t>samochód do wożenia odpadów medycznych dla SP ZZOD Jaśki</t>
  </si>
  <si>
    <t>przebudowa dróg i ulic w mieście - ulice Kościuszki i Aleje Lipowe</t>
  </si>
  <si>
    <t>budowa szpitala</t>
  </si>
  <si>
    <t>parking w ul. Partyzantów</t>
  </si>
  <si>
    <t>zakup karetki dla "Olmedica"</t>
  </si>
  <si>
    <t>ulice w mieście wartość w-g aktu notarialnego</t>
  </si>
  <si>
    <t>Razem za okres 2001 do 2007</t>
  </si>
  <si>
    <t>8.</t>
  </si>
  <si>
    <t>planowane środki na drogi i ulice</t>
  </si>
  <si>
    <t>poniesione nakłady -pomniejszone o umorzenia-  na ulice w mieście  - wartość w-g aktu notarialnego</t>
  </si>
  <si>
    <t>Sprządził: Krystyna Czuper</t>
  </si>
  <si>
    <t>planowane środki na lądowisko i parking</t>
  </si>
  <si>
    <t>otrzymane na remont i modernizację budynku i jego wyposażenie na potrzeby DPS</t>
  </si>
  <si>
    <t>otrzymane na budowę szpitala</t>
  </si>
  <si>
    <t>Ogółem otrzymane i planowane</t>
  </si>
  <si>
    <t>rok 2008</t>
  </si>
  <si>
    <t>rok 2007</t>
  </si>
  <si>
    <t>rok 2006</t>
  </si>
  <si>
    <t>rok 2005</t>
  </si>
  <si>
    <t>rok 2004</t>
  </si>
  <si>
    <t>rok 2003</t>
  </si>
  <si>
    <t>rok 2002</t>
  </si>
  <si>
    <t>rok 2001</t>
  </si>
  <si>
    <t>9.</t>
  </si>
  <si>
    <t>10.</t>
  </si>
  <si>
    <t>nie udzielano</t>
  </si>
  <si>
    <t>nieruchomość o pow. 0,7184 wraz z amfiteatrem - wartość     w-g aktu notarialnego</t>
  </si>
  <si>
    <t>nieruchomość o pow. 0,2548 ha  wraz z zabudową i wyposażeniem ośrodek "Skarpa"</t>
  </si>
  <si>
    <t>Zadanie zlecone do realizacji przez gminę dla SP ZOZ w Olecku i kontynuowane przez Spólkę "Olmedica"</t>
  </si>
  <si>
    <t>Nazwa, numer, data aktu notarialnego i uwagi</t>
  </si>
  <si>
    <t>Umowa darowizny - Akt notarialny Repertorium A Nr 11790/2007 z dnia 31.12.2007 r.</t>
  </si>
  <si>
    <t>Umowa darowizny z przeznaczeniem na cele publiczne, pod budowę amfiteatru wraz z dojazdami - Akt notarialny Repertorium A Nr 1544/2006 z dnia 15.03.2006r. - aktualna wartość około  1.000.000 zł.</t>
  </si>
  <si>
    <t>Uchwała Nr XXXII/186/2001Rady Powiatu Olecko-Gołdapskiego w Olecku z dnia 29.03.2001 r. w sprawie przeznaczenia do zbycia w trybie bezprzetargowym z mienia Powiatu na mienie Gminy nieruchomości zabudowanej budynkami Przychodni Rejonowej  (zaliczka)</t>
  </si>
  <si>
    <t>Bezpieczeństwo - straż</t>
  </si>
  <si>
    <t>utrzymanie wysokiego stanu bezpieczeństwa mieszkańców powiatu</t>
  </si>
  <si>
    <t>zapobieganie zagrożeń i ochrona środowiska</t>
  </si>
  <si>
    <t>zakup materiałów i wyposażenia do ratownictwa i usuwania zagrożeń związanych z ochroną środowiska</t>
  </si>
  <si>
    <t>zakup manekina do ćwiczeń</t>
  </si>
  <si>
    <t>zakup rękawic specjalnych i samochopdu gaśniczego ciężkiego</t>
  </si>
  <si>
    <t>urządzenia hydrauliczne i wentylator oddymiający do samochodu</t>
  </si>
  <si>
    <t>zakup do pracowni RTG aparatu zębowego, fotel i fantoma do kontroli ekspozycji dla "Olmegica"</t>
  </si>
  <si>
    <t>samochód specjalny gaśniczy z wyposażeniem</t>
  </si>
  <si>
    <t>W dniu 27.01.2006r Izba Skarbowa w Olsztynie przekazała majątek Skarbu Państwa Staroście Oleckiemu, Starosta skomunalizowany majątek przekazał 31.03.2006r. Gminie Olecko - z chwilą sprzedaży powiat otrzymałby dochody w wysokości 25% uzyskanej kwoty tj. 79</t>
  </si>
  <si>
    <t>otrzymane na remont i modernizację budynku i jego wyposażenie na potrzeby tworzonego DPS</t>
  </si>
  <si>
    <t>Wysokość udzielonej pomocy pomiędzy Gminą Olecko a Powiatem Oleckim w okresie od 1999 roku do I półrocza  2008 roku</t>
  </si>
  <si>
    <t xml:space="preserve"> - I rata spłacona w 2001 roku w kwocie 200.000 zł. przez Burmistrza Olecka, natomiast sprzedana w 2007 roku przez Urząd Miasta i Gminy Olecko za kwotę 1.739.365 zł. </t>
  </si>
  <si>
    <r>
      <t>Uzyskana dodatkowa wartość 1.739.365 - (910.578 - 200.000)</t>
    </r>
    <r>
      <rPr>
        <b/>
        <i/>
        <sz val="8"/>
        <rFont val="Arial CE"/>
        <family val="0"/>
      </rPr>
      <t xml:space="preserve"> = 1.028.787 zł.</t>
    </r>
  </si>
  <si>
    <t xml:space="preserve"> - I rata spłacona w 2001 roku w kwocie 200.000 zł. przez Burmistrza Olecka, natomiast sprzedana w 2007 roku przez Urząd Miasta i Gminy Olecko za kwotę 1.739.365 zł.</t>
  </si>
  <si>
    <r>
      <t xml:space="preserve"> Uzyskana dodatkowa wartość 1.739.365 - (910.578 - 200.000)</t>
    </r>
    <r>
      <rPr>
        <b/>
        <i/>
        <sz val="8"/>
        <rFont val="Arial CE"/>
        <family val="0"/>
      </rPr>
      <t xml:space="preserve"> = 1.028.787 zł.</t>
    </r>
  </si>
  <si>
    <t>9</t>
  </si>
  <si>
    <t>modernizacja drogi Kukowo-Zajdy-Dudki</t>
  </si>
  <si>
    <t>przebudowa chodnika ul. Kościuszki od ul. Słowackiego do ul. Targowej i ul. Słowiańska</t>
  </si>
  <si>
    <t>przebudowa drogi Olecko - Świętajno</t>
  </si>
  <si>
    <t>przebudowa chodnika w ul. Armii Krajowej od ul. Słowiańskiej do  ul. Sokolej</t>
  </si>
  <si>
    <t>środki na lądowisko i parking</t>
  </si>
  <si>
    <t>przebudowa chodnika w ul. Środkowej</t>
  </si>
  <si>
    <t>przebudowa drogi Szczecinki-Krupin-Olecko</t>
  </si>
  <si>
    <t>planowane środki na budowę zatoki autobusowej w m.Lenarty</t>
  </si>
  <si>
    <t>Olecko, dnia 19.09.2008r.</t>
  </si>
  <si>
    <r>
      <t xml:space="preserve">Umorzenie podatków (Starostwo Powiatowe - 6068 zł., KP PSP - 8.398,90 zł., SP ZZOD Olecko Kolonia - 43.847,25 zł., SP ZOZ w likwidacji - 124.568,51 zł.)  </t>
    </r>
    <r>
      <rPr>
        <b/>
        <sz val="8"/>
        <rFont val="Arial CE"/>
        <family val="0"/>
      </rPr>
      <t>Razem  182.882,66 zł</t>
    </r>
  </si>
  <si>
    <t xml:space="preserve">modernizacja ulicy Wiejskiej i Kasprowicza wykonana przez Gminę </t>
  </si>
  <si>
    <t>Wartość poniesionych nakładów na  inwestycję przez Gminę w kwocie 739 435 zł.</t>
  </si>
  <si>
    <t>wyposażenie w meble KP PSP</t>
  </si>
  <si>
    <t>samochód terenowy Ułaz 469B o warości początkowej 15.914,40 zł.  i samochód dowodzenia i łączności Żuk A 150/7B o wartości początkowej 30.302 zł.</t>
  </si>
  <si>
    <t>nieruchomość o powierzchni 0,3284 ha wraz z budynkiem przychodni - Gmina przyjęła wartość księgową netto 503.938,67 zł.</t>
  </si>
  <si>
    <t>poniesione nakłady -pomniejszone o umorzenia-  na ulice Słowiańską i Padarewskiego  - wartość w-g aktu notarialnego</t>
  </si>
  <si>
    <t xml:space="preserve">Umowa darowizny - Akt notarialny Repertorium A Nr 11790/2007 z dnia 31.12.2007 r. - wartość poniesinych nakładów 1.159.363,84 zł. umorzenia - 320.593,14 zł. </t>
  </si>
  <si>
    <t>ulice w mieście wartość gruntów w-g aktu notarialnego</t>
  </si>
  <si>
    <r>
      <t xml:space="preserve">Wartość poniesionych nakładów na  inwestycję przez Gminę w kwocie 250.177,92 zł. Ogólna wartość poniesionych nakładów  - </t>
    </r>
    <r>
      <rPr>
        <b/>
        <sz val="7"/>
        <rFont val="Arial CE"/>
        <family val="0"/>
      </rPr>
      <t>989.612,92 zł ,</t>
    </r>
    <r>
      <rPr>
        <sz val="7"/>
        <rFont val="Arial CE"/>
        <family val="0"/>
      </rPr>
      <t xml:space="preserve"> z tego:     Gmina Olecko - </t>
    </r>
    <r>
      <rPr>
        <b/>
        <sz val="7"/>
        <rFont val="Arial CE"/>
        <family val="0"/>
      </rPr>
      <t>474.372,61 zł.</t>
    </r>
    <r>
      <rPr>
        <sz val="7"/>
        <rFont val="Arial CE"/>
        <family val="0"/>
      </rPr>
      <t xml:space="preserve">   powiat Olecko - </t>
    </r>
    <r>
      <rPr>
        <b/>
        <sz val="7"/>
        <rFont val="Arial CE"/>
        <family val="0"/>
      </rPr>
      <t>515.240,31zł.</t>
    </r>
  </si>
  <si>
    <t>poniesione nakłady -pomniejszone o umorzenia-  na ulice Wiejską i Kasprowicza  - wartość w-g aktu notarialnego</t>
  </si>
  <si>
    <t>pas zieleni przy cmentarzu, ulice dojazdowe do ul. Wiejskiej i działka pod ustawienie kontenera - powiarzchnia         0,6058 ha</t>
  </si>
  <si>
    <t xml:space="preserve">działka o powierzchni 0,7108 ha - przeznaczone na drogi -na ogródkach działkowych przy ZSzLiZ  </t>
  </si>
  <si>
    <t>Akt notarialny A Nr 6582/2006 z dnia 09.11.2006 r.</t>
  </si>
  <si>
    <t>pas zieleni przy cmentarzu i miejsca na parkingi o powierzchni 0,8207 ha</t>
  </si>
  <si>
    <t>przekazany kocioł c.o wraz z urządzeniem kotłowni dla SP ZZOD Jaśki w-g wartości netto</t>
  </si>
  <si>
    <t>wartość zakupu 52.778,31 zł.</t>
  </si>
  <si>
    <t>wartość księgowa początkowa - 5.020,68 zł.</t>
  </si>
  <si>
    <r>
      <t xml:space="preserve">Środki otrzymane od Gminy Olecko w latach 2001-2008 stanowią kwotę  </t>
    </r>
    <r>
      <rPr>
        <b/>
        <sz val="8"/>
        <rFont val="Arial CE"/>
        <family val="0"/>
      </rPr>
      <t xml:space="preserve">2.687.867,71zł. </t>
    </r>
    <r>
      <rPr>
        <sz val="8"/>
        <rFont val="Arial CE"/>
        <family val="0"/>
      </rPr>
      <t xml:space="preserve"> (2.504.985,05 zł. + 182.882,66 zł.) = </t>
    </r>
    <r>
      <rPr>
        <b/>
        <sz val="8"/>
        <rFont val="Arial CE"/>
        <family val="0"/>
      </rPr>
      <t>2.687.867,71</t>
    </r>
  </si>
  <si>
    <r>
      <t xml:space="preserve">Środki otrzymane od Gminy Olecko w latach 2001-2008 stanowią kwotę  </t>
    </r>
    <r>
      <rPr>
        <b/>
        <sz val="8"/>
        <rFont val="Arial CE"/>
        <family val="0"/>
      </rPr>
      <t xml:space="preserve">2.687.867,71zł. </t>
    </r>
    <r>
      <rPr>
        <sz val="8"/>
        <rFont val="Arial CE"/>
        <family val="0"/>
      </rPr>
      <t xml:space="preserve"> (2.504.985,05 zł. + 182882,66 zł.) = </t>
    </r>
    <r>
      <rPr>
        <b/>
        <sz val="8"/>
        <rFont val="Arial CE"/>
        <family val="0"/>
      </rPr>
      <t>2.687.867,71 zł.</t>
    </r>
  </si>
  <si>
    <r>
      <t xml:space="preserve">Kwota </t>
    </r>
    <r>
      <rPr>
        <b/>
        <sz val="8"/>
        <rFont val="Arial CE"/>
        <family val="0"/>
      </rPr>
      <t xml:space="preserve">2.523.252 zł </t>
    </r>
    <r>
      <rPr>
        <sz val="8"/>
        <rFont val="Arial CE"/>
        <family val="0"/>
      </rPr>
      <t xml:space="preserve">stanowi nadwyżkę środków przekazanych przez powiat olecki. Wartość przychodni w-g wyceny - 910.578 zł. </t>
    </r>
  </si>
  <si>
    <r>
      <t>Środki przekazane przez Powiat w latach 2001-2008 w-g wartości netto stanowią kwotę 2.523.252,49 (</t>
    </r>
    <r>
      <rPr>
        <b/>
        <sz val="8"/>
        <rFont val="Arial CE"/>
        <family val="0"/>
      </rPr>
      <t xml:space="preserve">5.211.120,20 </t>
    </r>
    <r>
      <rPr>
        <sz val="8"/>
        <rFont val="Arial CE"/>
        <family val="0"/>
      </rPr>
      <t xml:space="preserve"> - 2.687.867,71) = </t>
    </r>
    <r>
      <rPr>
        <b/>
        <sz val="8"/>
        <rFont val="Arial CE"/>
        <family val="0"/>
      </rPr>
      <t>2.523.252.,49 zł.</t>
    </r>
  </si>
  <si>
    <r>
      <t xml:space="preserve">Kwota </t>
    </r>
    <r>
      <rPr>
        <b/>
        <sz val="8"/>
        <rFont val="Arial CE"/>
        <family val="0"/>
      </rPr>
      <t xml:space="preserve">2.523.252 zł </t>
    </r>
    <r>
      <rPr>
        <sz val="8"/>
        <rFont val="Arial CE"/>
        <family val="0"/>
      </rPr>
      <t xml:space="preserve">stanowi nadwyżkę środków przekazanych przez powiat olecki. Wartość przychodni w-g wyceny - 910.578 zł. - </t>
    </r>
  </si>
  <si>
    <r>
      <t xml:space="preserve">Środki przekazane przez Powiat w latach 2001-2008 w-g wartości netto stanowią kwotę </t>
    </r>
    <r>
      <rPr>
        <b/>
        <sz val="8"/>
        <rFont val="Arial CE"/>
        <family val="0"/>
      </rPr>
      <t>2.523.252,49 zł. (</t>
    </r>
    <r>
      <rPr>
        <sz val="8"/>
        <rFont val="Arial CE"/>
        <family val="0"/>
      </rPr>
      <t xml:space="preserve">5.211.120,20 - 2.687.867,71) = </t>
    </r>
    <r>
      <rPr>
        <b/>
        <sz val="8"/>
        <rFont val="Arial CE"/>
        <family val="0"/>
      </rPr>
      <t>2.523.252,49 zł.</t>
    </r>
  </si>
  <si>
    <t xml:space="preserve">nieruchomość o pow. 0,2548 ha  wraz z zabudową i wyposażeniem ośrodek "Skarpa" - przyjęta wartość początkowa majątku 3.167.691,47 zł. Gmina podała wartość netto 1.919.175,50 zł. po odliczeniu umorzeń </t>
  </si>
  <si>
    <t>Akt notarialny A Nr 6711/2007 z dnia 05.10.2007 r. - darowizna</t>
  </si>
  <si>
    <t>decyzja Burmistrza Olecka Nr RG. 7430-36/07 z dn. 19.06.2007 r. - darowizna</t>
  </si>
  <si>
    <t xml:space="preserve"> Umowa darowizny na cele służby zdrowia - Akt notarialny Repertorium A Nr 5242/2002 z dnia 01.10.2002 r.  - Przyjęta wartość w-g wyceny rzeczoznawcy i aktu notarialnego. -   Uzyskana wartość ze sprzedaży przez Gminę  w  2008r.  - 1.739.365  zł, w tym ze sprzedaży przychodni przeciwgruźliczej - 145.887 zł. </t>
  </si>
  <si>
    <t xml:space="preserve">OSP Lenarty - zł. 30.302 zł. i OSP Gąski -15.914 zł. - Gmina przyjęła wartość księgową wynoszącą "0,00 zł." po odliczeniu umorzeń. Uwzględniono wyliczenia Gminy Olecko. </t>
  </si>
  <si>
    <t xml:space="preserve">W dniu 27.01.2006r Izba Skarbowa w Olsztynie przekazała majątek Skarbu Państwa Staroście Oleckiemu, Starosta skomunalizowany majątek przekazał 31.03.2006r. Gminie Olecko - z chwilą sprzedaży powiat otrzymałby dochody w wysokości 25% uzyskanej kwoty tj. 791.922,87 zł. Uwzględniono wyliczenia Gminy Olecko.  </t>
  </si>
  <si>
    <t>dla OSP Borawskie - wartość początkowa 66.250,67 zł. Gmina przyjęła wartość "0,00 zł" po odliczeniu umorzeń. Uwzględniono wyliczenia Gminy Olecko.</t>
  </si>
  <si>
    <t xml:space="preserve">Różnica udzielonej pomiędzy pierwszą a drugą informacją stanowi kwotę 1.461.571 zł (uwzględniono umorzenia majątku). </t>
  </si>
  <si>
    <t>Wysokość udzielonej pomocy pomiędzy Gminą Olecko a Powiatem Oleckim w okresie od 1999 roku do I półrocza 2008 roku</t>
  </si>
  <si>
    <t>Starosta Olecki</t>
  </si>
  <si>
    <t xml:space="preserve">             Stanisław Lucjan Ramotowski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</si>
</sst>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5"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i/>
      <sz val="9"/>
      <name val="Arial CE"/>
      <family val="0"/>
    </font>
    <font>
      <b/>
      <i/>
      <sz val="8"/>
      <name val="Arial CE"/>
      <family val="0"/>
    </font>
    <font>
      <i/>
      <sz val="7"/>
      <name val="Arial CE"/>
      <family val="0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6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5" fillId="0" borderId="6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Alignment="1">
      <alignment/>
    </xf>
    <xf numFmtId="49" fontId="1" fillId="0" borderId="25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9" fontId="3" fillId="0" borderId="23" xfId="0" applyNumberFormat="1" applyFont="1" applyBorder="1" applyAlignment="1">
      <alignment wrapText="1"/>
    </xf>
    <xf numFmtId="0" fontId="1" fillId="0" borderId="24" xfId="0" applyFont="1" applyBorder="1" applyAlignment="1">
      <alignment/>
    </xf>
    <xf numFmtId="4" fontId="5" fillId="0" borderId="6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28" xfId="0" applyFont="1" applyBorder="1" applyAlignment="1">
      <alignment horizontal="center" wrapText="1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0" fontId="2" fillId="0" borderId="26" xfId="0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27" xfId="0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6" xfId="0" applyFont="1" applyBorder="1" applyAlignment="1">
      <alignment wrapText="1"/>
    </xf>
    <xf numFmtId="4" fontId="9" fillId="0" borderId="2" xfId="0" applyNumberFormat="1" applyFont="1" applyBorder="1" applyAlignment="1">
      <alignment/>
    </xf>
    <xf numFmtId="0" fontId="2" fillId="0" borderId="21" xfId="0" applyFont="1" applyBorder="1" applyAlignment="1">
      <alignment horizontal="center" wrapText="1"/>
    </xf>
    <xf numFmtId="4" fontId="2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9" fillId="0" borderId="35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0" fontId="2" fillId="0" borderId="7" xfId="0" applyFont="1" applyBorder="1" applyAlignment="1">
      <alignment/>
    </xf>
    <xf numFmtId="4" fontId="2" fillId="0" borderId="36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9" fillId="0" borderId="37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/>
    </xf>
    <xf numFmtId="0" fontId="9" fillId="0" borderId="39" xfId="0" applyFont="1" applyBorder="1" applyAlignment="1">
      <alignment/>
    </xf>
    <xf numFmtId="4" fontId="9" fillId="0" borderId="40" xfId="0" applyNumberFormat="1" applyFont="1" applyBorder="1" applyAlignment="1">
      <alignment/>
    </xf>
    <xf numFmtId="4" fontId="9" fillId="0" borderId="39" xfId="0" applyNumberFormat="1" applyFont="1" applyBorder="1" applyAlignment="1">
      <alignment/>
    </xf>
    <xf numFmtId="4" fontId="10" fillId="0" borderId="2" xfId="0" applyNumberFormat="1" applyFont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  <xf numFmtId="0" fontId="11" fillId="0" borderId="39" xfId="0" applyFont="1" applyBorder="1" applyAlignment="1">
      <alignment/>
    </xf>
    <xf numFmtId="4" fontId="11" fillId="0" borderId="3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0" fontId="11" fillId="0" borderId="39" xfId="0" applyFont="1" applyBorder="1" applyAlignment="1">
      <alignment wrapText="1"/>
    </xf>
    <xf numFmtId="4" fontId="10" fillId="0" borderId="2" xfId="0" applyNumberFormat="1" applyFont="1" applyBorder="1" applyAlignment="1">
      <alignment/>
    </xf>
    <xf numFmtId="4" fontId="10" fillId="0" borderId="2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4" fontId="12" fillId="0" borderId="2" xfId="0" applyNumberFormat="1" applyFont="1" applyBorder="1" applyAlignment="1">
      <alignment/>
    </xf>
    <xf numFmtId="0" fontId="13" fillId="0" borderId="39" xfId="0" applyFont="1" applyBorder="1" applyAlignment="1">
      <alignment/>
    </xf>
    <xf numFmtId="4" fontId="12" fillId="0" borderId="3" xfId="0" applyNumberFormat="1" applyFont="1" applyBorder="1" applyAlignment="1">
      <alignment/>
    </xf>
    <xf numFmtId="4" fontId="14" fillId="0" borderId="3" xfId="0" applyNumberFormat="1" applyFont="1" applyBorder="1" applyAlignment="1">
      <alignment/>
    </xf>
    <xf numFmtId="4" fontId="14" fillId="0" borderId="2" xfId="0" applyNumberFormat="1" applyFont="1" applyBorder="1" applyAlignment="1">
      <alignment/>
    </xf>
    <xf numFmtId="0" fontId="13" fillId="0" borderId="39" xfId="0" applyFont="1" applyBorder="1" applyAlignment="1">
      <alignment wrapText="1"/>
    </xf>
    <xf numFmtId="0" fontId="14" fillId="0" borderId="39" xfId="0" applyFont="1" applyBorder="1" applyAlignment="1">
      <alignment/>
    </xf>
    <xf numFmtId="0" fontId="12" fillId="0" borderId="40" xfId="0" applyFont="1" applyBorder="1" applyAlignment="1">
      <alignment/>
    </xf>
    <xf numFmtId="4" fontId="12" fillId="0" borderId="2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3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4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4" fontId="5" fillId="0" borderId="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" fontId="12" fillId="0" borderId="2" xfId="0" applyNumberFormat="1" applyFont="1" applyBorder="1" applyAlignment="1">
      <alignment horizontal="right"/>
    </xf>
    <xf numFmtId="4" fontId="12" fillId="0" borderId="3" xfId="0" applyNumberFormat="1" applyFont="1" applyBorder="1" applyAlignment="1">
      <alignment/>
    </xf>
    <xf numFmtId="0" fontId="3" fillId="0" borderId="24" xfId="0" applyFont="1" applyBorder="1" applyAlignment="1">
      <alignment wrapText="1"/>
    </xf>
    <xf numFmtId="0" fontId="3" fillId="0" borderId="12" xfId="0" applyFont="1" applyBorder="1" applyAlignment="1">
      <alignment/>
    </xf>
    <xf numFmtId="4" fontId="5" fillId="0" borderId="7" xfId="0" applyNumberFormat="1" applyFont="1" applyBorder="1" applyAlignment="1">
      <alignment/>
    </xf>
    <xf numFmtId="0" fontId="8" fillId="0" borderId="42" xfId="0" applyFont="1" applyBorder="1" applyAlignment="1">
      <alignment/>
    </xf>
    <xf numFmtId="4" fontId="5" fillId="0" borderId="29" xfId="0" applyNumberFormat="1" applyFont="1" applyBorder="1" applyAlignment="1">
      <alignment/>
    </xf>
    <xf numFmtId="4" fontId="8" fillId="0" borderId="42" xfId="0" applyNumberFormat="1" applyFont="1" applyBorder="1" applyAlignment="1">
      <alignment/>
    </xf>
    <xf numFmtId="4" fontId="9" fillId="0" borderId="36" xfId="0" applyNumberFormat="1" applyFont="1" applyBorder="1" applyAlignment="1">
      <alignment/>
    </xf>
    <xf numFmtId="49" fontId="3" fillId="0" borderId="27" xfId="0" applyNumberFormat="1" applyFont="1" applyBorder="1" applyAlignment="1">
      <alignment wrapText="1"/>
    </xf>
    <xf numFmtId="4" fontId="2" fillId="0" borderId="13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42" xfId="0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1" fillId="0" borderId="45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2" fillId="0" borderId="46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4" fontId="2" fillId="0" borderId="35" xfId="0" applyNumberFormat="1" applyFont="1" applyBorder="1" applyAlignment="1">
      <alignment/>
    </xf>
    <xf numFmtId="0" fontId="1" fillId="0" borderId="38" xfId="0" applyFont="1" applyBorder="1" applyAlignment="1">
      <alignment horizontal="center" wrapText="1"/>
    </xf>
    <xf numFmtId="4" fontId="9" fillId="0" borderId="38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0" fontId="12" fillId="0" borderId="43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49" fontId="3" fillId="0" borderId="24" xfId="0" applyNumberFormat="1" applyFont="1" applyBorder="1" applyAlignment="1">
      <alignment wrapText="1"/>
    </xf>
    <xf numFmtId="49" fontId="1" fillId="0" borderId="23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4" fillId="0" borderId="0" xfId="0" applyFont="1" applyBorder="1" applyAlignment="1">
      <alignment wrapText="1"/>
    </xf>
    <xf numFmtId="0" fontId="12" fillId="0" borderId="42" xfId="0" applyFont="1" applyBorder="1" applyAlignment="1">
      <alignment/>
    </xf>
    <xf numFmtId="4" fontId="12" fillId="0" borderId="43" xfId="0" applyNumberFormat="1" applyFont="1" applyBorder="1" applyAlignment="1">
      <alignment/>
    </xf>
    <xf numFmtId="0" fontId="0" fillId="0" borderId="37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2" fillId="0" borderId="4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25" xfId="0" applyNumberFormat="1" applyFont="1" applyBorder="1" applyAlignment="1">
      <alignment horizontal="center" wrapText="1"/>
    </xf>
    <xf numFmtId="49" fontId="5" fillId="0" borderId="42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" fillId="0" borderId="4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9" fontId="2" fillId="0" borderId="42" xfId="0" applyNumberFormat="1" applyFont="1" applyBorder="1" applyAlignment="1">
      <alignment horizontal="center" wrapText="1"/>
    </xf>
    <xf numFmtId="0" fontId="9" fillId="0" borderId="4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5" fillId="0" borderId="51" xfId="0" applyNumberFormat="1" applyFont="1" applyBorder="1" applyAlignment="1">
      <alignment horizontal="center" wrapText="1"/>
    </xf>
    <xf numFmtId="49" fontId="5" fillId="0" borderId="33" xfId="0" applyNumberFormat="1" applyFont="1" applyBorder="1" applyAlignment="1">
      <alignment horizontal="center" wrapText="1"/>
    </xf>
    <xf numFmtId="0" fontId="5" fillId="0" borderId="51" xfId="0" applyFont="1" applyBorder="1" applyAlignment="1">
      <alignment horizontal="center"/>
    </xf>
    <xf numFmtId="0" fontId="5" fillId="0" borderId="3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Q50"/>
  <sheetViews>
    <sheetView workbookViewId="0" topLeftCell="A3">
      <selection activeCell="C4" sqref="C4:C5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20.875" style="0" customWidth="1"/>
    <col min="4" max="4" width="0.12890625" style="0" customWidth="1"/>
    <col min="5" max="5" width="12.25390625" style="0" customWidth="1"/>
    <col min="6" max="6" width="11.625" style="0" hidden="1" customWidth="1"/>
    <col min="7" max="7" width="12.75390625" style="0" customWidth="1"/>
    <col min="8" max="8" width="11.375" style="0" hidden="1" customWidth="1"/>
    <col min="9" max="9" width="13.25390625" style="0" customWidth="1"/>
    <col min="10" max="10" width="9.625" style="0" hidden="1" customWidth="1"/>
    <col min="11" max="11" width="13.125" style="0" customWidth="1"/>
    <col min="12" max="12" width="0.12890625" style="0" hidden="1" customWidth="1"/>
    <col min="13" max="13" width="12.125" style="0" customWidth="1"/>
    <col min="14" max="14" width="31.00390625" style="0" customWidth="1"/>
  </cols>
  <sheetData>
    <row r="1" ht="10.5" customHeight="1"/>
    <row r="2" spans="1:14" ht="13.5" customHeight="1">
      <c r="A2" s="171" t="s">
        <v>111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ht="24.75" customHeight="1" thickBot="1"/>
    <row r="4" spans="1:14" ht="27.75" customHeight="1">
      <c r="A4" s="189" t="s">
        <v>0</v>
      </c>
      <c r="B4" s="191" t="s">
        <v>8</v>
      </c>
      <c r="C4" s="176" t="s">
        <v>9</v>
      </c>
      <c r="D4" s="174" t="s">
        <v>10</v>
      </c>
      <c r="E4" s="175"/>
      <c r="F4" s="174" t="s">
        <v>53</v>
      </c>
      <c r="G4" s="175"/>
      <c r="H4" s="174" t="s">
        <v>11</v>
      </c>
      <c r="I4" s="175"/>
      <c r="J4" s="174" t="s">
        <v>12</v>
      </c>
      <c r="K4" s="175"/>
      <c r="L4" s="174" t="s">
        <v>1</v>
      </c>
      <c r="M4" s="175"/>
      <c r="N4" s="172" t="s">
        <v>49</v>
      </c>
    </row>
    <row r="5" spans="1:14" ht="23.25" customHeight="1" thickBot="1">
      <c r="A5" s="190"/>
      <c r="B5" s="192"/>
      <c r="C5" s="177"/>
      <c r="D5" s="117" t="s">
        <v>13</v>
      </c>
      <c r="E5" s="118" t="s">
        <v>14</v>
      </c>
      <c r="F5" s="117" t="s">
        <v>13</v>
      </c>
      <c r="G5" s="118" t="s">
        <v>14</v>
      </c>
      <c r="H5" s="117" t="s">
        <v>13</v>
      </c>
      <c r="I5" s="118" t="s">
        <v>14</v>
      </c>
      <c r="J5" s="117" t="s">
        <v>13</v>
      </c>
      <c r="K5" s="118" t="s">
        <v>14</v>
      </c>
      <c r="L5" s="117" t="s">
        <v>13</v>
      </c>
      <c r="M5" s="118" t="s">
        <v>14</v>
      </c>
      <c r="N5" s="173"/>
    </row>
    <row r="6" spans="1:14" ht="14.25" customHeight="1" thickBot="1">
      <c r="A6" s="6">
        <v>1</v>
      </c>
      <c r="B6" s="7">
        <v>2</v>
      </c>
      <c r="C6" s="18">
        <v>3</v>
      </c>
      <c r="D6" s="99">
        <v>4</v>
      </c>
      <c r="E6" s="120">
        <v>4</v>
      </c>
      <c r="F6" s="99">
        <v>6</v>
      </c>
      <c r="G6" s="120">
        <v>5</v>
      </c>
      <c r="H6" s="99">
        <v>8</v>
      </c>
      <c r="I6" s="120">
        <v>6</v>
      </c>
      <c r="J6" s="99">
        <v>10</v>
      </c>
      <c r="K6" s="120">
        <v>7</v>
      </c>
      <c r="L6" s="99">
        <v>12</v>
      </c>
      <c r="M6" s="120">
        <v>8</v>
      </c>
      <c r="N6" s="31" t="s">
        <v>69</v>
      </c>
    </row>
    <row r="7" spans="1:14" ht="18.75" customHeight="1" thickBot="1">
      <c r="A7" s="114" t="s">
        <v>3</v>
      </c>
      <c r="B7" s="112">
        <v>1999</v>
      </c>
      <c r="C7" s="111" t="s">
        <v>45</v>
      </c>
      <c r="D7" s="114"/>
      <c r="E7" s="115"/>
      <c r="F7" s="114"/>
      <c r="G7" s="115"/>
      <c r="H7" s="114"/>
      <c r="I7" s="115"/>
      <c r="J7" s="114"/>
      <c r="K7" s="115"/>
      <c r="L7" s="114"/>
      <c r="M7" s="115"/>
      <c r="N7" s="116"/>
    </row>
    <row r="8" spans="1:14" ht="21.75" customHeight="1" thickBot="1">
      <c r="A8" s="114" t="s">
        <v>2</v>
      </c>
      <c r="B8" s="112">
        <v>2000</v>
      </c>
      <c r="C8" s="111" t="s">
        <v>45</v>
      </c>
      <c r="D8" s="114"/>
      <c r="E8" s="115"/>
      <c r="F8" s="114"/>
      <c r="G8" s="115"/>
      <c r="H8" s="114"/>
      <c r="I8" s="115"/>
      <c r="J8" s="114"/>
      <c r="K8" s="115"/>
      <c r="L8" s="114"/>
      <c r="M8" s="115"/>
      <c r="N8" s="116"/>
    </row>
    <row r="9" spans="1:14" ht="18.75" customHeight="1" thickBot="1">
      <c r="A9" s="100" t="s">
        <v>17</v>
      </c>
      <c r="B9" s="113">
        <v>2001</v>
      </c>
      <c r="C9" s="111" t="s">
        <v>45</v>
      </c>
      <c r="D9" s="101"/>
      <c r="E9" s="103"/>
      <c r="F9" s="101"/>
      <c r="G9" s="103"/>
      <c r="H9" s="121" t="e">
        <f>#REF!+#REF!</f>
        <v>#REF!</v>
      </c>
      <c r="I9" s="103"/>
      <c r="J9" s="101"/>
      <c r="K9" s="103"/>
      <c r="L9" s="109" t="e">
        <f>#REF!+#REF!</f>
        <v>#REF!</v>
      </c>
      <c r="M9" s="122"/>
      <c r="N9" s="110"/>
    </row>
    <row r="10" spans="1:14" ht="19.5" hidden="1">
      <c r="A10" s="188" t="s">
        <v>4</v>
      </c>
      <c r="B10" s="169">
        <v>2002</v>
      </c>
      <c r="C10" s="23" t="s">
        <v>16</v>
      </c>
      <c r="D10" s="8">
        <v>35000</v>
      </c>
      <c r="E10" s="9"/>
      <c r="F10" s="8"/>
      <c r="G10" s="9"/>
      <c r="H10" s="8"/>
      <c r="I10" s="9"/>
      <c r="J10" s="8"/>
      <c r="K10" s="9"/>
      <c r="L10" s="8">
        <f>D10</f>
        <v>35000</v>
      </c>
      <c r="M10" s="9"/>
      <c r="N10" s="14"/>
    </row>
    <row r="11" spans="1:14" ht="29.25" hidden="1">
      <c r="A11" s="188"/>
      <c r="B11" s="169"/>
      <c r="C11" s="26" t="s">
        <v>54</v>
      </c>
      <c r="D11" s="10"/>
      <c r="E11" s="11"/>
      <c r="F11" s="10">
        <v>13000</v>
      </c>
      <c r="G11" s="11"/>
      <c r="H11" s="10"/>
      <c r="I11" s="11"/>
      <c r="J11" s="10"/>
      <c r="K11" s="11"/>
      <c r="L11" s="10">
        <f>F11</f>
        <v>13000</v>
      </c>
      <c r="M11" s="11"/>
      <c r="N11" s="34"/>
    </row>
    <row r="12" spans="1:14" ht="70.5" customHeight="1" thickBot="1">
      <c r="A12" s="188"/>
      <c r="B12" s="169"/>
      <c r="C12" s="24" t="s">
        <v>84</v>
      </c>
      <c r="D12" s="12"/>
      <c r="E12" s="13"/>
      <c r="F12" s="12"/>
      <c r="G12" s="13"/>
      <c r="H12" s="12"/>
      <c r="I12" s="13">
        <v>910578</v>
      </c>
      <c r="J12" s="12"/>
      <c r="K12" s="13"/>
      <c r="L12" s="12"/>
      <c r="M12" s="13">
        <f>I12</f>
        <v>910578</v>
      </c>
      <c r="N12" s="123" t="s">
        <v>106</v>
      </c>
    </row>
    <row r="13" spans="1:15" ht="23.25" customHeight="1" thickBot="1">
      <c r="A13" s="165" t="s">
        <v>41</v>
      </c>
      <c r="B13" s="166"/>
      <c r="C13" s="166"/>
      <c r="D13" s="101">
        <f>D10+D12</f>
        <v>35000</v>
      </c>
      <c r="E13" s="104"/>
      <c r="F13" s="101">
        <f>F11</f>
        <v>13000</v>
      </c>
      <c r="G13" s="104"/>
      <c r="H13" s="105"/>
      <c r="I13" s="103">
        <f>I10+I12</f>
        <v>910578</v>
      </c>
      <c r="J13" s="105"/>
      <c r="K13" s="104"/>
      <c r="L13" s="101">
        <f>L10+L11+L12</f>
        <v>48000</v>
      </c>
      <c r="M13" s="160">
        <f>M10+M12</f>
        <v>910578</v>
      </c>
      <c r="N13" s="161"/>
      <c r="O13" s="158"/>
    </row>
    <row r="14" spans="1:14" ht="24.75" customHeight="1" thickBot="1">
      <c r="A14" s="108" t="s">
        <v>5</v>
      </c>
      <c r="B14" s="153">
        <v>2003</v>
      </c>
      <c r="C14" s="115" t="s">
        <v>45</v>
      </c>
      <c r="D14" s="101" t="e">
        <f>#REF!+#REF!+#REF!</f>
        <v>#REF!</v>
      </c>
      <c r="E14" s="103"/>
      <c r="F14" s="101"/>
      <c r="G14" s="103"/>
      <c r="H14" s="101" t="e">
        <f>#REF!+#REF!+#REF!</f>
        <v>#REF!</v>
      </c>
      <c r="I14" s="103"/>
      <c r="J14" s="101"/>
      <c r="K14" s="103"/>
      <c r="L14" s="109" t="e">
        <f>#REF!+#REF!+#REF!</f>
        <v>#REF!</v>
      </c>
      <c r="M14" s="103"/>
      <c r="N14" s="159"/>
    </row>
    <row r="15" spans="1:14" ht="19.5" hidden="1">
      <c r="A15" s="167" t="s">
        <v>6</v>
      </c>
      <c r="B15" s="168">
        <v>2004</v>
      </c>
      <c r="C15" s="23" t="s">
        <v>55</v>
      </c>
      <c r="D15" s="20"/>
      <c r="E15" s="9"/>
      <c r="F15" s="8">
        <v>5000</v>
      </c>
      <c r="G15" s="9"/>
      <c r="H15" s="20"/>
      <c r="I15" s="9"/>
      <c r="J15" s="8"/>
      <c r="K15" s="9"/>
      <c r="L15" s="37">
        <f>F15</f>
        <v>5000</v>
      </c>
      <c r="M15" s="9"/>
      <c r="N15" s="14"/>
    </row>
    <row r="16" spans="1:14" ht="50.25" customHeight="1" thickBot="1">
      <c r="A16" s="167"/>
      <c r="B16" s="169"/>
      <c r="C16" s="154" t="s">
        <v>83</v>
      </c>
      <c r="D16" s="21"/>
      <c r="E16" s="11"/>
      <c r="F16" s="10"/>
      <c r="G16" s="11">
        <v>0</v>
      </c>
      <c r="H16" s="21"/>
      <c r="I16" s="11"/>
      <c r="J16" s="10"/>
      <c r="K16" s="11"/>
      <c r="L16" s="119"/>
      <c r="M16" s="11">
        <f>G16</f>
        <v>0</v>
      </c>
      <c r="N16" s="130" t="s">
        <v>107</v>
      </c>
    </row>
    <row r="17" spans="1:14" ht="20.25" hidden="1" thickBot="1">
      <c r="A17" s="167"/>
      <c r="B17" s="170"/>
      <c r="C17" s="24" t="s">
        <v>21</v>
      </c>
      <c r="D17" s="12">
        <v>88262</v>
      </c>
      <c r="E17" s="13"/>
      <c r="F17" s="12"/>
      <c r="G17" s="13"/>
      <c r="H17" s="12"/>
      <c r="I17" s="13"/>
      <c r="J17" s="12"/>
      <c r="K17" s="13"/>
      <c r="L17" s="12">
        <f>D17</f>
        <v>88262</v>
      </c>
      <c r="M17" s="13"/>
      <c r="N17" s="36"/>
    </row>
    <row r="18" spans="1:14" ht="22.5" customHeight="1" thickBot="1">
      <c r="A18" s="165" t="s">
        <v>39</v>
      </c>
      <c r="B18" s="166"/>
      <c r="C18" s="166"/>
      <c r="D18" s="101">
        <f>D17</f>
        <v>88262</v>
      </c>
      <c r="E18" s="104"/>
      <c r="F18" s="101">
        <f>F15</f>
        <v>5000</v>
      </c>
      <c r="G18" s="103">
        <f>G16</f>
        <v>0</v>
      </c>
      <c r="H18" s="105"/>
      <c r="I18" s="104"/>
      <c r="J18" s="105"/>
      <c r="K18" s="104"/>
      <c r="L18" s="101">
        <f>L15+L17</f>
        <v>93262</v>
      </c>
      <c r="M18" s="103">
        <f>M15+M16+M17</f>
        <v>0</v>
      </c>
      <c r="N18" s="107"/>
    </row>
    <row r="19" spans="1:14" ht="22.5" customHeight="1" thickBot="1">
      <c r="A19" s="108" t="s">
        <v>7</v>
      </c>
      <c r="B19" s="153">
        <v>2005</v>
      </c>
      <c r="C19" s="115" t="s">
        <v>45</v>
      </c>
      <c r="D19" s="101" t="e">
        <f>#REF!+#REF!</f>
        <v>#REF!</v>
      </c>
      <c r="E19" s="104"/>
      <c r="F19" s="101" t="e">
        <f>#REF!</f>
        <v>#REF!</v>
      </c>
      <c r="G19" s="103"/>
      <c r="H19" s="101" t="e">
        <f>#REF!+#REF!</f>
        <v>#REF!</v>
      </c>
      <c r="I19" s="104"/>
      <c r="J19" s="105"/>
      <c r="K19" s="104"/>
      <c r="L19" s="101" t="e">
        <f>#REF!+#REF!+#REF!</f>
        <v>#REF!</v>
      </c>
      <c r="M19" s="104"/>
      <c r="N19" s="107"/>
    </row>
    <row r="20" spans="1:14" ht="15" customHeight="1" hidden="1">
      <c r="A20" s="188" t="s">
        <v>27</v>
      </c>
      <c r="B20" s="169">
        <v>2006</v>
      </c>
      <c r="C20" s="23" t="s">
        <v>22</v>
      </c>
      <c r="D20" s="8"/>
      <c r="E20" s="9"/>
      <c r="F20" s="8"/>
      <c r="G20" s="9"/>
      <c r="H20" s="8">
        <v>318892</v>
      </c>
      <c r="I20" s="9"/>
      <c r="J20" s="8"/>
      <c r="K20" s="9"/>
      <c r="L20" s="8">
        <f>H20</f>
        <v>318892</v>
      </c>
      <c r="M20" s="9"/>
      <c r="N20" s="14"/>
    </row>
    <row r="21" spans="1:14" ht="15" customHeight="1" hidden="1">
      <c r="A21" s="188"/>
      <c r="B21" s="169"/>
      <c r="C21" s="23" t="s">
        <v>57</v>
      </c>
      <c r="D21" s="10"/>
      <c r="E21" s="11"/>
      <c r="F21" s="10">
        <v>10000</v>
      </c>
      <c r="G21" s="11"/>
      <c r="H21" s="10"/>
      <c r="I21" s="11"/>
      <c r="J21" s="10"/>
      <c r="K21" s="11"/>
      <c r="L21" s="10">
        <f>F21</f>
        <v>10000</v>
      </c>
      <c r="M21" s="11"/>
      <c r="N21" s="14"/>
    </row>
    <row r="22" spans="1:14" ht="68.25" customHeight="1">
      <c r="A22" s="188"/>
      <c r="B22" s="169"/>
      <c r="C22" s="25" t="s">
        <v>103</v>
      </c>
      <c r="D22" s="10"/>
      <c r="E22" s="11"/>
      <c r="F22" s="10"/>
      <c r="G22" s="11"/>
      <c r="H22" s="10"/>
      <c r="I22" s="11"/>
      <c r="J22" s="10"/>
      <c r="K22" s="11">
        <v>1919175.5</v>
      </c>
      <c r="L22" s="10"/>
      <c r="M22" s="11">
        <f>K22</f>
        <v>1919175.5</v>
      </c>
      <c r="N22" s="27" t="s">
        <v>108</v>
      </c>
    </row>
    <row r="23" spans="1:14" ht="33" customHeight="1">
      <c r="A23" s="188"/>
      <c r="B23" s="169"/>
      <c r="C23" s="24" t="s">
        <v>93</v>
      </c>
      <c r="D23" s="12"/>
      <c r="E23" s="13">
        <v>32000</v>
      </c>
      <c r="F23" s="12"/>
      <c r="G23" s="13"/>
      <c r="H23" s="12"/>
      <c r="I23" s="13"/>
      <c r="J23" s="12"/>
      <c r="K23" s="13"/>
      <c r="L23" s="12"/>
      <c r="M23" s="13">
        <f>E23</f>
        <v>32000</v>
      </c>
      <c r="N23" s="29" t="s">
        <v>92</v>
      </c>
    </row>
    <row r="24" spans="1:14" ht="50.25" customHeight="1" thickBot="1">
      <c r="A24" s="188"/>
      <c r="B24" s="169"/>
      <c r="C24" s="24" t="s">
        <v>46</v>
      </c>
      <c r="D24" s="12"/>
      <c r="E24" s="13"/>
      <c r="F24" s="12"/>
      <c r="G24" s="13"/>
      <c r="H24" s="12"/>
      <c r="I24" s="13"/>
      <c r="J24" s="12"/>
      <c r="K24" s="13">
        <v>400000</v>
      </c>
      <c r="L24" s="12"/>
      <c r="M24" s="13">
        <f>K24</f>
        <v>400000</v>
      </c>
      <c r="N24" s="123" t="s">
        <v>51</v>
      </c>
    </row>
    <row r="25" spans="1:14" ht="26.25" customHeight="1" thickBot="1">
      <c r="A25" s="165" t="s">
        <v>37</v>
      </c>
      <c r="B25" s="166"/>
      <c r="C25" s="166"/>
      <c r="D25" s="101">
        <f>D20+D22+D24</f>
        <v>0</v>
      </c>
      <c r="E25" s="103">
        <f aca="true" t="shared" si="0" ref="E25:M25">E22+E23+E24</f>
        <v>32000</v>
      </c>
      <c r="F25" s="103">
        <f t="shared" si="0"/>
        <v>0</v>
      </c>
      <c r="G25" s="103">
        <f t="shared" si="0"/>
        <v>0</v>
      </c>
      <c r="H25" s="103">
        <f t="shared" si="0"/>
        <v>0</v>
      </c>
      <c r="I25" s="103">
        <f t="shared" si="0"/>
        <v>0</v>
      </c>
      <c r="J25" s="103">
        <f t="shared" si="0"/>
        <v>0</v>
      </c>
      <c r="K25" s="103">
        <f t="shared" si="0"/>
        <v>2319175.5</v>
      </c>
      <c r="L25" s="104">
        <f t="shared" si="0"/>
        <v>0</v>
      </c>
      <c r="M25" s="103">
        <f t="shared" si="0"/>
        <v>2351175.5</v>
      </c>
      <c r="N25" s="106"/>
    </row>
    <row r="26" spans="1:14" ht="41.25" customHeight="1">
      <c r="A26" s="188" t="s">
        <v>43</v>
      </c>
      <c r="B26" s="169"/>
      <c r="C26" s="25" t="s">
        <v>90</v>
      </c>
      <c r="D26" s="10"/>
      <c r="E26" s="11">
        <v>80000</v>
      </c>
      <c r="F26" s="10"/>
      <c r="G26" s="11"/>
      <c r="H26" s="10"/>
      <c r="I26" s="11"/>
      <c r="J26" s="10"/>
      <c r="K26" s="11"/>
      <c r="L26" s="10"/>
      <c r="M26" s="11">
        <f>E26</f>
        <v>80000</v>
      </c>
      <c r="N26" s="155" t="s">
        <v>104</v>
      </c>
    </row>
    <row r="27" spans="1:14" ht="41.25" customHeight="1">
      <c r="A27" s="188"/>
      <c r="B27" s="169"/>
      <c r="C27" s="25" t="s">
        <v>91</v>
      </c>
      <c r="D27" s="10"/>
      <c r="E27" s="11">
        <v>227456</v>
      </c>
      <c r="F27" s="10"/>
      <c r="G27" s="11"/>
      <c r="H27" s="10"/>
      <c r="I27" s="11"/>
      <c r="J27" s="10"/>
      <c r="K27" s="11"/>
      <c r="L27" s="10"/>
      <c r="M27" s="11">
        <f>E27</f>
        <v>227456</v>
      </c>
      <c r="N27" s="155" t="s">
        <v>105</v>
      </c>
    </row>
    <row r="28" spans="1:14" ht="19.5" customHeight="1">
      <c r="A28" s="188"/>
      <c r="B28" s="169"/>
      <c r="C28" s="25" t="s">
        <v>87</v>
      </c>
      <c r="D28" s="10"/>
      <c r="E28" s="11">
        <v>803140</v>
      </c>
      <c r="F28" s="10"/>
      <c r="G28" s="11"/>
      <c r="H28" s="10"/>
      <c r="I28" s="11"/>
      <c r="J28" s="10"/>
      <c r="K28" s="11"/>
      <c r="L28" s="10"/>
      <c r="M28" s="11">
        <f>E28</f>
        <v>803140</v>
      </c>
      <c r="N28" s="180" t="s">
        <v>86</v>
      </c>
    </row>
    <row r="29" spans="1:14" ht="39.75" customHeight="1">
      <c r="A29" s="188"/>
      <c r="B29" s="169"/>
      <c r="C29" s="24" t="s">
        <v>85</v>
      </c>
      <c r="D29" s="12"/>
      <c r="E29" s="13">
        <v>118086.62</v>
      </c>
      <c r="F29" s="12"/>
      <c r="G29" s="13"/>
      <c r="H29" s="12"/>
      <c r="I29" s="13"/>
      <c r="J29" s="12"/>
      <c r="K29" s="13"/>
      <c r="L29" s="12"/>
      <c r="M29" s="13">
        <f>E29</f>
        <v>118086.62</v>
      </c>
      <c r="N29" s="181"/>
    </row>
    <row r="30" spans="1:14" ht="40.5" customHeight="1" thickBot="1">
      <c r="A30" s="188"/>
      <c r="B30" s="169"/>
      <c r="C30" s="24" t="s">
        <v>89</v>
      </c>
      <c r="D30" s="12"/>
      <c r="E30" s="13">
        <v>720684.08</v>
      </c>
      <c r="F30" s="12"/>
      <c r="G30" s="13"/>
      <c r="H30" s="12"/>
      <c r="I30" s="13"/>
      <c r="J30" s="12"/>
      <c r="K30" s="13"/>
      <c r="L30" s="12"/>
      <c r="M30" s="13">
        <f>E30</f>
        <v>720684.08</v>
      </c>
      <c r="N30" s="181"/>
    </row>
    <row r="31" spans="1:14" ht="21.75" customHeight="1" thickBot="1">
      <c r="A31" s="165" t="s">
        <v>36</v>
      </c>
      <c r="B31" s="166"/>
      <c r="C31" s="166"/>
      <c r="D31" s="101" t="e">
        <f>#REF!+#REF!+D28+D30</f>
        <v>#REF!</v>
      </c>
      <c r="E31" s="103">
        <f aca="true" t="shared" si="1" ref="E31:M31">E26+E27+E28+E29+E30</f>
        <v>1949366.7000000002</v>
      </c>
      <c r="F31" s="103">
        <f t="shared" si="1"/>
        <v>0</v>
      </c>
      <c r="G31" s="103">
        <f t="shared" si="1"/>
        <v>0</v>
      </c>
      <c r="H31" s="103">
        <f t="shared" si="1"/>
        <v>0</v>
      </c>
      <c r="I31" s="103">
        <f t="shared" si="1"/>
        <v>0</v>
      </c>
      <c r="J31" s="103">
        <f t="shared" si="1"/>
        <v>0</v>
      </c>
      <c r="K31" s="103">
        <f t="shared" si="1"/>
        <v>0</v>
      </c>
      <c r="L31" s="103">
        <f t="shared" si="1"/>
        <v>0</v>
      </c>
      <c r="M31" s="103">
        <f t="shared" si="1"/>
        <v>1949366.7000000002</v>
      </c>
      <c r="N31" s="102"/>
    </row>
    <row r="32" spans="1:14" ht="22.5" customHeight="1" thickBot="1">
      <c r="A32" s="182" t="s">
        <v>26</v>
      </c>
      <c r="B32" s="183"/>
      <c r="C32" s="183"/>
      <c r="D32" s="20" t="e">
        <f aca="true" t="shared" si="2" ref="D32:M32">D9+D13+D14+D18+D19+D25+D31</f>
        <v>#REF!</v>
      </c>
      <c r="E32" s="125">
        <f t="shared" si="2"/>
        <v>1981366.7000000002</v>
      </c>
      <c r="F32" s="20" t="e">
        <f t="shared" si="2"/>
        <v>#REF!</v>
      </c>
      <c r="G32" s="125">
        <f t="shared" si="2"/>
        <v>0</v>
      </c>
      <c r="H32" s="20" t="e">
        <f t="shared" si="2"/>
        <v>#REF!</v>
      </c>
      <c r="I32" s="125">
        <f t="shared" si="2"/>
        <v>910578</v>
      </c>
      <c r="J32" s="20">
        <f t="shared" si="2"/>
        <v>0</v>
      </c>
      <c r="K32" s="125">
        <f t="shared" si="2"/>
        <v>2319175.5</v>
      </c>
      <c r="L32" s="20" t="e">
        <f t="shared" si="2"/>
        <v>#REF!</v>
      </c>
      <c r="M32" s="125">
        <f t="shared" si="2"/>
        <v>5211120.2</v>
      </c>
      <c r="N32" s="126"/>
    </row>
    <row r="33" spans="1:14" ht="15.75" customHeight="1" hidden="1">
      <c r="A33" s="184" t="s">
        <v>44</v>
      </c>
      <c r="B33" s="187">
        <v>2008</v>
      </c>
      <c r="C33" s="23" t="s">
        <v>28</v>
      </c>
      <c r="D33" s="10">
        <v>156798</v>
      </c>
      <c r="E33" s="11"/>
      <c r="F33" s="10"/>
      <c r="G33" s="11"/>
      <c r="H33" s="10"/>
      <c r="I33" s="11"/>
      <c r="J33" s="10"/>
      <c r="K33" s="11"/>
      <c r="L33" s="10">
        <f>D33</f>
        <v>156798</v>
      </c>
      <c r="M33" s="11"/>
      <c r="N33" s="124"/>
    </row>
    <row r="34" spans="1:14" ht="17.25" customHeight="1" hidden="1">
      <c r="A34" s="185"/>
      <c r="B34" s="162"/>
      <c r="C34" s="25" t="s">
        <v>31</v>
      </c>
      <c r="D34" s="10"/>
      <c r="E34" s="11"/>
      <c r="F34" s="10"/>
      <c r="G34" s="11"/>
      <c r="H34" s="10">
        <v>25000</v>
      </c>
      <c r="I34" s="11"/>
      <c r="J34" s="10"/>
      <c r="K34" s="11"/>
      <c r="L34" s="10">
        <f>H34</f>
        <v>25000</v>
      </c>
      <c r="M34" s="11"/>
      <c r="N34" s="28"/>
    </row>
    <row r="35" spans="1:14" ht="33.75" customHeight="1" thickBot="1">
      <c r="A35" s="185"/>
      <c r="B35" s="162"/>
      <c r="C35" s="25" t="s">
        <v>61</v>
      </c>
      <c r="D35" s="10"/>
      <c r="E35" s="11"/>
      <c r="F35" s="10"/>
      <c r="G35" s="11">
        <v>0</v>
      </c>
      <c r="H35" s="10"/>
      <c r="I35" s="11"/>
      <c r="J35" s="10"/>
      <c r="K35" s="11"/>
      <c r="L35" s="10"/>
      <c r="M35" s="11">
        <f>G35</f>
        <v>0</v>
      </c>
      <c r="N35" s="27" t="s">
        <v>109</v>
      </c>
    </row>
    <row r="36" spans="1:14" ht="30" customHeight="1" hidden="1" thickBot="1">
      <c r="A36" s="185"/>
      <c r="B36" s="162"/>
      <c r="C36" s="25" t="s">
        <v>59</v>
      </c>
      <c r="D36" s="10"/>
      <c r="E36" s="11"/>
      <c r="F36" s="10">
        <v>15000</v>
      </c>
      <c r="G36" s="11"/>
      <c r="H36" s="10"/>
      <c r="I36" s="11"/>
      <c r="J36" s="10"/>
      <c r="K36" s="11"/>
      <c r="L36" s="10">
        <f>F36</f>
        <v>15000</v>
      </c>
      <c r="M36" s="11"/>
      <c r="N36" s="28"/>
    </row>
    <row r="37" spans="1:14" ht="27.75" customHeight="1" hidden="1" thickBot="1">
      <c r="A37" s="185"/>
      <c r="B37" s="162"/>
      <c r="C37" s="25" t="s">
        <v>32</v>
      </c>
      <c r="D37" s="10"/>
      <c r="E37" s="11"/>
      <c r="F37" s="10"/>
      <c r="G37" s="11"/>
      <c r="H37" s="10">
        <v>150000</v>
      </c>
      <c r="I37" s="11"/>
      <c r="J37" s="10"/>
      <c r="K37" s="11"/>
      <c r="L37" s="10">
        <f>H37</f>
        <v>150000</v>
      </c>
      <c r="M37" s="11"/>
      <c r="N37" s="28"/>
    </row>
    <row r="38" spans="1:14" ht="15" customHeight="1" hidden="1" thickBot="1">
      <c r="A38" s="186"/>
      <c r="B38" s="163"/>
      <c r="C38" s="24" t="s">
        <v>33</v>
      </c>
      <c r="D38" s="12"/>
      <c r="E38" s="13"/>
      <c r="F38" s="12"/>
      <c r="G38" s="13"/>
      <c r="H38" s="12">
        <v>191275</v>
      </c>
      <c r="I38" s="13"/>
      <c r="J38" s="12"/>
      <c r="K38" s="13"/>
      <c r="L38" s="12">
        <f>H38</f>
        <v>191275</v>
      </c>
      <c r="M38" s="13"/>
      <c r="N38" s="29"/>
    </row>
    <row r="39" spans="1:14" ht="19.5" customHeight="1" thickBot="1">
      <c r="A39" s="165" t="s">
        <v>35</v>
      </c>
      <c r="B39" s="166"/>
      <c r="C39" s="166"/>
      <c r="D39" s="101">
        <f>D33+D34+D37+D38</f>
        <v>156798</v>
      </c>
      <c r="E39" s="103">
        <f>E33+E34+E37+E38</f>
        <v>0</v>
      </c>
      <c r="F39" s="101">
        <f>F36</f>
        <v>15000</v>
      </c>
      <c r="G39" s="103">
        <f>G35</f>
        <v>0</v>
      </c>
      <c r="H39" s="101">
        <f>H33+H34+H37+H38</f>
        <v>366275</v>
      </c>
      <c r="I39" s="103">
        <f>I33+I34+I37+I38</f>
        <v>0</v>
      </c>
      <c r="J39" s="101">
        <f>J33+J34+J37+J38</f>
        <v>0</v>
      </c>
      <c r="K39" s="103">
        <f>K33+K34+K37+K38</f>
        <v>0</v>
      </c>
      <c r="L39" s="101">
        <f>L33+L34+L36+L37+L38</f>
        <v>538073</v>
      </c>
      <c r="M39" s="103">
        <f>M33+M34+M35+M36+M37+M38</f>
        <v>0</v>
      </c>
      <c r="N39" s="102"/>
    </row>
    <row r="40" spans="1:14" ht="18.75" customHeight="1" thickBot="1">
      <c r="A40" s="182" t="s">
        <v>34</v>
      </c>
      <c r="B40" s="183"/>
      <c r="C40" s="183"/>
      <c r="D40" s="15" t="e">
        <f aca="true" t="shared" si="3" ref="D40:M40">D32+D39</f>
        <v>#REF!</v>
      </c>
      <c r="E40" s="127">
        <f t="shared" si="3"/>
        <v>1981366.7000000002</v>
      </c>
      <c r="F40" s="15" t="e">
        <f t="shared" si="3"/>
        <v>#REF!</v>
      </c>
      <c r="G40" s="127">
        <f t="shared" si="3"/>
        <v>0</v>
      </c>
      <c r="H40" s="15" t="e">
        <f t="shared" si="3"/>
        <v>#REF!</v>
      </c>
      <c r="I40" s="127">
        <f t="shared" si="3"/>
        <v>910578</v>
      </c>
      <c r="J40" s="15">
        <f t="shared" si="3"/>
        <v>0</v>
      </c>
      <c r="K40" s="127">
        <f t="shared" si="3"/>
        <v>2319175.5</v>
      </c>
      <c r="L40" s="15" t="e">
        <f t="shared" si="3"/>
        <v>#REF!</v>
      </c>
      <c r="M40" s="127">
        <f t="shared" si="3"/>
        <v>5211120.2</v>
      </c>
      <c r="N40" s="128"/>
    </row>
    <row r="41" spans="1:14" ht="27.75" customHeight="1">
      <c r="A41" s="178" t="s">
        <v>79</v>
      </c>
      <c r="B41" s="178"/>
      <c r="C41" s="178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8"/>
    </row>
    <row r="42" spans="1:14" ht="12.75">
      <c r="A42" s="164" t="s">
        <v>98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</row>
    <row r="43" spans="1:14" ht="12.75">
      <c r="A43" s="164" t="s">
        <v>102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</row>
    <row r="44" spans="1:14" ht="12.75">
      <c r="A44" s="164" t="s">
        <v>99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</row>
    <row r="45" spans="1:14" ht="12.75">
      <c r="A45" s="164" t="s">
        <v>67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</row>
    <row r="46" spans="1:17" ht="12.75">
      <c r="A46" s="164" t="s">
        <v>68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30"/>
      <c r="P46" s="30"/>
      <c r="Q46" s="30"/>
    </row>
    <row r="47" spans="1:14" ht="12.75">
      <c r="A47" s="5" t="s">
        <v>110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ht="12.75">
      <c r="D48" s="5"/>
    </row>
    <row r="49" spans="1:3" ht="12.75">
      <c r="A49" s="30" t="s">
        <v>78</v>
      </c>
      <c r="B49" s="30"/>
      <c r="C49" s="30"/>
    </row>
    <row r="50" spans="1:3" ht="12.75">
      <c r="A50" s="30" t="s">
        <v>30</v>
      </c>
      <c r="B50" s="30"/>
      <c r="C50" s="30"/>
    </row>
  </sheetData>
  <mergeCells count="34">
    <mergeCell ref="A39:C39"/>
    <mergeCell ref="A31:C31"/>
    <mergeCell ref="D4:E4"/>
    <mergeCell ref="A10:A12"/>
    <mergeCell ref="B10:B12"/>
    <mergeCell ref="A4:A5"/>
    <mergeCell ref="B4:B5"/>
    <mergeCell ref="A13:C13"/>
    <mergeCell ref="A20:A24"/>
    <mergeCell ref="B20:B24"/>
    <mergeCell ref="A41:N41"/>
    <mergeCell ref="A42:N42"/>
    <mergeCell ref="A25:C25"/>
    <mergeCell ref="N28:N30"/>
    <mergeCell ref="A40:C40"/>
    <mergeCell ref="A33:A38"/>
    <mergeCell ref="B33:B38"/>
    <mergeCell ref="A26:A30"/>
    <mergeCell ref="B26:B30"/>
    <mergeCell ref="A32:C32"/>
    <mergeCell ref="A18:C18"/>
    <mergeCell ref="A15:A17"/>
    <mergeCell ref="B15:B17"/>
    <mergeCell ref="A2:N2"/>
    <mergeCell ref="N4:N5"/>
    <mergeCell ref="H4:I4"/>
    <mergeCell ref="J4:K4"/>
    <mergeCell ref="L4:M4"/>
    <mergeCell ref="C4:C5"/>
    <mergeCell ref="F4:G4"/>
    <mergeCell ref="A43:N43"/>
    <mergeCell ref="A44:N44"/>
    <mergeCell ref="A45:N45"/>
    <mergeCell ref="A46:N46"/>
  </mergeCells>
  <printOptions/>
  <pageMargins left="0.1968503937007874" right="0.1968503937007874" top="0.3937007874015748" bottom="0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N62"/>
  <sheetViews>
    <sheetView tabSelected="1" workbookViewId="0" topLeftCell="A51">
      <selection activeCell="N65" sqref="N65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34.875" style="0" customWidth="1"/>
    <col min="4" max="4" width="13.375" style="0" customWidth="1"/>
    <col min="5" max="5" width="11.625" style="0" hidden="1" customWidth="1"/>
    <col min="6" max="6" width="14.375" style="0" customWidth="1"/>
    <col min="7" max="7" width="0.12890625" style="0" customWidth="1"/>
    <col min="8" max="8" width="13.375" style="0" customWidth="1"/>
    <col min="9" max="9" width="11.375" style="0" hidden="1" customWidth="1"/>
    <col min="10" max="10" width="0.12890625" style="0" customWidth="1"/>
    <col min="11" max="11" width="11.75390625" style="0" hidden="1" customWidth="1"/>
    <col min="12" max="12" width="14.125" style="0" customWidth="1"/>
    <col min="13" max="13" width="0.12890625" style="0" customWidth="1"/>
    <col min="14" max="14" width="37.625" style="0" customWidth="1"/>
  </cols>
  <sheetData>
    <row r="1" ht="7.5" customHeight="1"/>
    <row r="2" spans="1:14" ht="12.75" customHeight="1">
      <c r="A2" s="171" t="s">
        <v>64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ht="7.5" customHeight="1" thickBot="1"/>
    <row r="4" spans="1:14" ht="23.25" customHeight="1">
      <c r="A4" s="189" t="s">
        <v>0</v>
      </c>
      <c r="B4" s="191" t="s">
        <v>8</v>
      </c>
      <c r="C4" s="176" t="s">
        <v>9</v>
      </c>
      <c r="D4" s="209" t="s">
        <v>10</v>
      </c>
      <c r="E4" s="210"/>
      <c r="F4" s="207" t="s">
        <v>53</v>
      </c>
      <c r="G4" s="208"/>
      <c r="H4" s="209" t="s">
        <v>11</v>
      </c>
      <c r="I4" s="210"/>
      <c r="J4" s="209" t="s">
        <v>12</v>
      </c>
      <c r="K4" s="210"/>
      <c r="L4" s="209" t="s">
        <v>1</v>
      </c>
      <c r="M4" s="210"/>
      <c r="N4" s="172" t="s">
        <v>49</v>
      </c>
    </row>
    <row r="5" spans="1:14" ht="23.25" customHeight="1" thickBot="1">
      <c r="A5" s="190"/>
      <c r="B5" s="192"/>
      <c r="C5" s="177"/>
      <c r="D5" s="16" t="s">
        <v>13</v>
      </c>
      <c r="E5" s="17" t="s">
        <v>14</v>
      </c>
      <c r="F5" s="16" t="s">
        <v>13</v>
      </c>
      <c r="G5" s="17" t="s">
        <v>14</v>
      </c>
      <c r="H5" s="16" t="s">
        <v>13</v>
      </c>
      <c r="I5" s="17" t="s">
        <v>14</v>
      </c>
      <c r="J5" s="16" t="s">
        <v>13</v>
      </c>
      <c r="K5" s="17" t="s">
        <v>14</v>
      </c>
      <c r="L5" s="16" t="s">
        <v>13</v>
      </c>
      <c r="M5" s="17" t="s">
        <v>14</v>
      </c>
      <c r="N5" s="173"/>
    </row>
    <row r="6" spans="1:14" ht="13.5" customHeight="1" thickBot="1">
      <c r="A6" s="6">
        <v>1</v>
      </c>
      <c r="B6" s="7">
        <v>2</v>
      </c>
      <c r="C6" s="18">
        <v>3</v>
      </c>
      <c r="D6" s="6">
        <v>4</v>
      </c>
      <c r="E6" s="19">
        <v>5</v>
      </c>
      <c r="F6" s="3">
        <v>5</v>
      </c>
      <c r="G6" s="4">
        <v>6</v>
      </c>
      <c r="H6" s="6">
        <v>7</v>
      </c>
      <c r="I6" s="19">
        <v>9</v>
      </c>
      <c r="J6" s="6">
        <v>8</v>
      </c>
      <c r="K6" s="19">
        <v>11</v>
      </c>
      <c r="L6" s="6">
        <v>8</v>
      </c>
      <c r="M6" s="19">
        <v>9</v>
      </c>
      <c r="N6" s="31" t="s">
        <v>69</v>
      </c>
    </row>
    <row r="7" spans="1:14" ht="12.75" customHeight="1" thickBot="1">
      <c r="A7" s="89" t="s">
        <v>3</v>
      </c>
      <c r="B7" s="90">
        <v>1999</v>
      </c>
      <c r="C7" s="111" t="s">
        <v>45</v>
      </c>
      <c r="D7" s="89"/>
      <c r="E7" s="91"/>
      <c r="F7" s="92"/>
      <c r="G7" s="93"/>
      <c r="H7" s="89"/>
      <c r="I7" s="91"/>
      <c r="J7" s="89"/>
      <c r="K7" s="91"/>
      <c r="L7" s="89"/>
      <c r="M7" s="91"/>
      <c r="N7" s="94"/>
    </row>
    <row r="8" spans="1:14" ht="13.5" customHeight="1" thickBot="1">
      <c r="A8" s="95" t="s">
        <v>2</v>
      </c>
      <c r="B8" s="96">
        <v>2000</v>
      </c>
      <c r="C8" s="143" t="s">
        <v>45</v>
      </c>
      <c r="D8" s="95"/>
      <c r="E8" s="97"/>
      <c r="F8" s="89"/>
      <c r="G8" s="91"/>
      <c r="H8" s="95"/>
      <c r="I8" s="97"/>
      <c r="J8" s="95"/>
      <c r="K8" s="97"/>
      <c r="L8" s="95"/>
      <c r="M8" s="97"/>
      <c r="N8" s="98"/>
    </row>
    <row r="9" spans="1:14" ht="51.75" customHeight="1">
      <c r="A9" s="200" t="s">
        <v>17</v>
      </c>
      <c r="B9" s="203">
        <v>2001</v>
      </c>
      <c r="C9" s="142" t="s">
        <v>15</v>
      </c>
      <c r="D9" s="38"/>
      <c r="E9" s="39"/>
      <c r="F9" s="38"/>
      <c r="G9" s="39"/>
      <c r="H9" s="38">
        <v>200000</v>
      </c>
      <c r="I9" s="39"/>
      <c r="J9" s="38"/>
      <c r="K9" s="39"/>
      <c r="L9" s="40">
        <f>H9</f>
        <v>200000</v>
      </c>
      <c r="M9" s="41"/>
      <c r="N9" s="32" t="s">
        <v>52</v>
      </c>
    </row>
    <row r="10" spans="1:14" ht="23.25" customHeight="1">
      <c r="A10" s="200"/>
      <c r="B10" s="203"/>
      <c r="C10" s="141" t="s">
        <v>80</v>
      </c>
      <c r="D10" s="61">
        <v>339435</v>
      </c>
      <c r="E10" s="62"/>
      <c r="F10" s="61"/>
      <c r="G10" s="136"/>
      <c r="H10" s="2"/>
      <c r="I10" s="62"/>
      <c r="J10" s="61"/>
      <c r="K10" s="62"/>
      <c r="L10" s="40">
        <f>D10</f>
        <v>339435</v>
      </c>
      <c r="M10" s="135"/>
      <c r="N10" s="35" t="s">
        <v>81</v>
      </c>
    </row>
    <row r="11" spans="1:14" ht="22.5" customHeight="1" thickBot="1">
      <c r="A11" s="201"/>
      <c r="B11" s="204"/>
      <c r="C11" s="139" t="s">
        <v>20</v>
      </c>
      <c r="D11" s="131"/>
      <c r="E11" s="132"/>
      <c r="F11" s="50"/>
      <c r="G11" s="51"/>
      <c r="H11" s="133">
        <v>5000</v>
      </c>
      <c r="I11" s="132"/>
      <c r="J11" s="131"/>
      <c r="K11" s="132"/>
      <c r="L11" s="47">
        <f>H11</f>
        <v>5000</v>
      </c>
      <c r="M11" s="48"/>
      <c r="N11" s="134"/>
    </row>
    <row r="12" spans="1:14" ht="17.25" customHeight="1" thickBot="1">
      <c r="A12" s="193" t="s">
        <v>42</v>
      </c>
      <c r="B12" s="194"/>
      <c r="C12" s="194"/>
      <c r="D12" s="84"/>
      <c r="E12" s="83"/>
      <c r="F12" s="84"/>
      <c r="G12" s="83"/>
      <c r="H12" s="87">
        <f>H9+H11</f>
        <v>205000</v>
      </c>
      <c r="I12" s="83"/>
      <c r="J12" s="84"/>
      <c r="K12" s="83"/>
      <c r="L12" s="86">
        <f>L9+L10+L11</f>
        <v>544435</v>
      </c>
      <c r="M12" s="88"/>
      <c r="N12" s="82"/>
    </row>
    <row r="13" spans="1:14" ht="17.25" customHeight="1">
      <c r="A13" s="199" t="s">
        <v>4</v>
      </c>
      <c r="B13" s="202">
        <v>2002</v>
      </c>
      <c r="C13" s="137" t="s">
        <v>16</v>
      </c>
      <c r="D13" s="53">
        <v>35000</v>
      </c>
      <c r="E13" s="54"/>
      <c r="F13" s="38"/>
      <c r="G13" s="39"/>
      <c r="H13" s="53"/>
      <c r="I13" s="54"/>
      <c r="J13" s="53"/>
      <c r="K13" s="54"/>
      <c r="L13" s="53">
        <f>D13</f>
        <v>35000</v>
      </c>
      <c r="M13" s="54"/>
      <c r="N13" s="55"/>
    </row>
    <row r="14" spans="1:14" ht="39.75" customHeight="1">
      <c r="A14" s="200"/>
      <c r="B14" s="203"/>
      <c r="C14" s="140" t="s">
        <v>80</v>
      </c>
      <c r="D14" s="61">
        <v>134937.61</v>
      </c>
      <c r="E14" s="62"/>
      <c r="F14" s="61"/>
      <c r="G14" s="62"/>
      <c r="H14" s="61"/>
      <c r="I14" s="62"/>
      <c r="J14" s="61"/>
      <c r="K14" s="62"/>
      <c r="L14" s="61">
        <f>D14</f>
        <v>134937.61</v>
      </c>
      <c r="M14" s="62"/>
      <c r="N14" s="35" t="s">
        <v>88</v>
      </c>
    </row>
    <row r="15" spans="1:14" ht="25.5" customHeight="1" thickBot="1">
      <c r="A15" s="200"/>
      <c r="B15" s="203"/>
      <c r="C15" s="141" t="s">
        <v>54</v>
      </c>
      <c r="D15" s="50"/>
      <c r="E15" s="51"/>
      <c r="F15" s="38">
        <v>13000</v>
      </c>
      <c r="G15" s="39"/>
      <c r="H15" s="50"/>
      <c r="I15" s="51"/>
      <c r="J15" s="50"/>
      <c r="K15" s="51"/>
      <c r="L15" s="50">
        <f>F15</f>
        <v>13000</v>
      </c>
      <c r="M15" s="51"/>
      <c r="N15" s="52"/>
    </row>
    <row r="16" spans="1:14" ht="17.25" customHeight="1" thickBot="1">
      <c r="A16" s="193" t="s">
        <v>41</v>
      </c>
      <c r="B16" s="194"/>
      <c r="C16" s="194"/>
      <c r="D16" s="79">
        <f>D13+D14</f>
        <v>169937.61</v>
      </c>
      <c r="E16" s="83"/>
      <c r="F16" s="79">
        <f>F15</f>
        <v>13000</v>
      </c>
      <c r="G16" s="83"/>
      <c r="H16" s="84"/>
      <c r="I16" s="81" t="e">
        <f>I13+#REF!</f>
        <v>#REF!</v>
      </c>
      <c r="J16" s="84"/>
      <c r="K16" s="83"/>
      <c r="L16" s="79">
        <f>L13+L14+L15</f>
        <v>182937.61</v>
      </c>
      <c r="M16" s="80" t="e">
        <f>M13+#REF!</f>
        <v>#REF!</v>
      </c>
      <c r="N16" s="85"/>
    </row>
    <row r="17" spans="1:14" ht="23.25" thickBot="1">
      <c r="A17" s="199" t="s">
        <v>5</v>
      </c>
      <c r="B17" s="202">
        <v>2003</v>
      </c>
      <c r="C17" s="137" t="s">
        <v>18</v>
      </c>
      <c r="D17" s="53">
        <v>26936</v>
      </c>
      <c r="E17" s="54"/>
      <c r="F17" s="53"/>
      <c r="G17" s="54"/>
      <c r="H17" s="53"/>
      <c r="I17" s="54"/>
      <c r="J17" s="53"/>
      <c r="K17" s="54"/>
      <c r="L17" s="53">
        <f>D17</f>
        <v>26936</v>
      </c>
      <c r="M17" s="54"/>
      <c r="N17" s="55"/>
    </row>
    <row r="18" spans="1:14" ht="12.75">
      <c r="A18" s="200"/>
      <c r="B18" s="203"/>
      <c r="C18" s="137" t="s">
        <v>16</v>
      </c>
      <c r="D18" s="38">
        <v>35000</v>
      </c>
      <c r="E18" s="39"/>
      <c r="F18" s="38"/>
      <c r="G18" s="39"/>
      <c r="H18" s="38"/>
      <c r="I18" s="39"/>
      <c r="J18" s="38"/>
      <c r="K18" s="39"/>
      <c r="L18" s="38"/>
      <c r="M18" s="39"/>
      <c r="N18" s="70"/>
    </row>
    <row r="19" spans="1:14" ht="24" customHeight="1">
      <c r="A19" s="200"/>
      <c r="B19" s="203"/>
      <c r="C19" s="138" t="s">
        <v>19</v>
      </c>
      <c r="D19" s="61"/>
      <c r="E19" s="62"/>
      <c r="F19" s="61"/>
      <c r="G19" s="62"/>
      <c r="H19" s="61">
        <v>100000</v>
      </c>
      <c r="I19" s="62"/>
      <c r="J19" s="61"/>
      <c r="K19" s="62"/>
      <c r="L19" s="63">
        <f>H19</f>
        <v>100000</v>
      </c>
      <c r="M19" s="62"/>
      <c r="N19" s="156" t="s">
        <v>48</v>
      </c>
    </row>
    <row r="20" spans="1:14" ht="34.5" customHeight="1" thickBot="1">
      <c r="A20" s="201"/>
      <c r="B20" s="204"/>
      <c r="C20" s="139" t="s">
        <v>94</v>
      </c>
      <c r="D20" s="43"/>
      <c r="E20" s="44"/>
      <c r="F20" s="45"/>
      <c r="G20" s="46"/>
      <c r="H20" s="43">
        <v>49055.2</v>
      </c>
      <c r="I20" s="44"/>
      <c r="J20" s="43"/>
      <c r="K20" s="44"/>
      <c r="L20" s="47">
        <f>H20</f>
        <v>49055.2</v>
      </c>
      <c r="M20" s="44"/>
      <c r="N20" s="33" t="s">
        <v>95</v>
      </c>
    </row>
    <row r="21" spans="1:14" ht="15" customHeight="1" thickBot="1">
      <c r="A21" s="193" t="s">
        <v>40</v>
      </c>
      <c r="B21" s="194"/>
      <c r="C21" s="194"/>
      <c r="D21" s="79">
        <f>D17+D18+D19+D20</f>
        <v>61936</v>
      </c>
      <c r="E21" s="83"/>
      <c r="F21" s="84"/>
      <c r="G21" s="83"/>
      <c r="H21" s="79">
        <f>H17+H19+H20</f>
        <v>149055.2</v>
      </c>
      <c r="I21" s="83"/>
      <c r="J21" s="84"/>
      <c r="K21" s="83"/>
      <c r="L21" s="86">
        <f>L17+L19+L20</f>
        <v>175991.2</v>
      </c>
      <c r="M21" s="83"/>
      <c r="N21" s="82"/>
    </row>
    <row r="22" spans="1:14" ht="12.75">
      <c r="A22" s="205" t="s">
        <v>6</v>
      </c>
      <c r="B22" s="206">
        <v>2004</v>
      </c>
      <c r="C22" s="144" t="s">
        <v>55</v>
      </c>
      <c r="D22" s="64"/>
      <c r="E22" s="65"/>
      <c r="F22" s="65">
        <v>5000</v>
      </c>
      <c r="G22" s="65"/>
      <c r="H22" s="64"/>
      <c r="I22" s="65"/>
      <c r="J22" s="65"/>
      <c r="K22" s="65"/>
      <c r="L22" s="147">
        <f>F22</f>
        <v>5000</v>
      </c>
      <c r="M22" s="65"/>
      <c r="N22" s="66"/>
    </row>
    <row r="23" spans="1:14" ht="12.75">
      <c r="A23" s="205"/>
      <c r="B23" s="206"/>
      <c r="C23" s="148" t="s">
        <v>82</v>
      </c>
      <c r="D23" s="149"/>
      <c r="E23" s="150"/>
      <c r="F23" s="150">
        <v>0</v>
      </c>
      <c r="G23" s="150"/>
      <c r="H23" s="149"/>
      <c r="I23" s="150"/>
      <c r="J23" s="150"/>
      <c r="K23" s="150"/>
      <c r="L23" s="151">
        <f>F23</f>
        <v>0</v>
      </c>
      <c r="M23" s="150"/>
      <c r="N23" s="22" t="s">
        <v>96</v>
      </c>
    </row>
    <row r="24" spans="1:14" ht="16.5" customHeight="1">
      <c r="A24" s="205"/>
      <c r="B24" s="206"/>
      <c r="C24" s="145" t="s">
        <v>70</v>
      </c>
      <c r="D24" s="67">
        <v>37021.85</v>
      </c>
      <c r="E24" s="67"/>
      <c r="F24" s="67"/>
      <c r="G24" s="67"/>
      <c r="H24" s="129"/>
      <c r="I24" s="67"/>
      <c r="J24" s="67"/>
      <c r="K24" s="67"/>
      <c r="L24" s="152">
        <f>D24</f>
        <v>37021.85</v>
      </c>
      <c r="M24" s="67"/>
      <c r="N24" s="68"/>
    </row>
    <row r="25" spans="1:14" ht="23.25" thickBot="1">
      <c r="A25" s="205"/>
      <c r="B25" s="206"/>
      <c r="C25" s="145" t="s">
        <v>71</v>
      </c>
      <c r="D25" s="67">
        <v>51240.2</v>
      </c>
      <c r="E25" s="67"/>
      <c r="F25" s="67"/>
      <c r="G25" s="67"/>
      <c r="H25" s="67"/>
      <c r="I25" s="67"/>
      <c r="J25" s="67"/>
      <c r="K25" s="67"/>
      <c r="L25" s="67">
        <f>D25</f>
        <v>51240.2</v>
      </c>
      <c r="M25" s="67"/>
      <c r="N25" s="68"/>
    </row>
    <row r="26" spans="1:14" ht="18" customHeight="1" thickBot="1">
      <c r="A26" s="193" t="s">
        <v>39</v>
      </c>
      <c r="B26" s="194"/>
      <c r="C26" s="194"/>
      <c r="D26" s="79">
        <f>D24+D25</f>
        <v>88262.04999999999</v>
      </c>
      <c r="E26" s="83"/>
      <c r="F26" s="79">
        <f>F22+F23</f>
        <v>5000</v>
      </c>
      <c r="G26" s="81" t="e">
        <f>#REF!</f>
        <v>#REF!</v>
      </c>
      <c r="H26" s="84"/>
      <c r="I26" s="83"/>
      <c r="J26" s="84"/>
      <c r="K26" s="83"/>
      <c r="L26" s="79">
        <f>L22+L23+L24+L25</f>
        <v>93262.04999999999</v>
      </c>
      <c r="M26" s="80" t="e">
        <f>M22+#REF!+M25</f>
        <v>#REF!</v>
      </c>
      <c r="N26" s="82"/>
    </row>
    <row r="27" spans="1:14" ht="16.5" customHeight="1">
      <c r="A27" s="199" t="s">
        <v>7</v>
      </c>
      <c r="B27" s="202">
        <v>2005</v>
      </c>
      <c r="C27" s="142" t="s">
        <v>24</v>
      </c>
      <c r="D27" s="38"/>
      <c r="E27" s="39"/>
      <c r="F27" s="38"/>
      <c r="G27" s="39"/>
      <c r="H27" s="38">
        <v>69999.94</v>
      </c>
      <c r="I27" s="39"/>
      <c r="J27" s="38"/>
      <c r="K27" s="39"/>
      <c r="L27" s="38">
        <f>H27</f>
        <v>69999.94</v>
      </c>
      <c r="M27" s="39"/>
      <c r="N27" s="70"/>
    </row>
    <row r="28" spans="1:14" ht="33" customHeight="1">
      <c r="A28" s="200"/>
      <c r="B28" s="203"/>
      <c r="C28" s="141" t="s">
        <v>56</v>
      </c>
      <c r="D28" s="50"/>
      <c r="E28" s="51"/>
      <c r="F28" s="50">
        <v>5500</v>
      </c>
      <c r="G28" s="51"/>
      <c r="H28" s="50"/>
      <c r="I28" s="51"/>
      <c r="J28" s="50"/>
      <c r="K28" s="51"/>
      <c r="L28" s="50">
        <f>F28</f>
        <v>5500</v>
      </c>
      <c r="M28" s="51"/>
      <c r="N28" s="52"/>
    </row>
    <row r="29" spans="1:14" ht="24.75" customHeight="1">
      <c r="A29" s="200"/>
      <c r="B29" s="203"/>
      <c r="C29" s="146" t="s">
        <v>73</v>
      </c>
      <c r="D29" s="2">
        <v>18975.94</v>
      </c>
      <c r="E29" s="2"/>
      <c r="F29" s="2"/>
      <c r="G29" s="2"/>
      <c r="H29" s="2"/>
      <c r="I29" s="2"/>
      <c r="J29" s="2"/>
      <c r="K29" s="2"/>
      <c r="L29" s="2"/>
      <c r="M29" s="2"/>
      <c r="N29" s="1"/>
    </row>
    <row r="30" spans="1:14" ht="17.25" customHeight="1" thickBot="1">
      <c r="A30" s="201"/>
      <c r="B30" s="204"/>
      <c r="C30" s="146" t="s">
        <v>72</v>
      </c>
      <c r="D30" s="45">
        <v>30000</v>
      </c>
      <c r="E30" s="46"/>
      <c r="F30" s="45"/>
      <c r="G30" s="46"/>
      <c r="H30" s="45"/>
      <c r="I30" s="46"/>
      <c r="J30" s="45"/>
      <c r="K30" s="46"/>
      <c r="L30" s="45">
        <f>D30</f>
        <v>30000</v>
      </c>
      <c r="M30" s="46"/>
      <c r="N30" s="71"/>
    </row>
    <row r="31" spans="1:14" ht="21.75" customHeight="1" thickBot="1">
      <c r="A31" s="193" t="s">
        <v>38</v>
      </c>
      <c r="B31" s="194"/>
      <c r="C31" s="194"/>
      <c r="D31" s="79">
        <f>D27+D28+D29+D30</f>
        <v>48975.94</v>
      </c>
      <c r="E31" s="83"/>
      <c r="F31" s="79">
        <f>F28</f>
        <v>5500</v>
      </c>
      <c r="G31" s="81"/>
      <c r="H31" s="79">
        <f>H27+H30</f>
        <v>69999.94</v>
      </c>
      <c r="I31" s="83"/>
      <c r="J31" s="84"/>
      <c r="K31" s="83"/>
      <c r="L31" s="79">
        <f>L27+L28+L30</f>
        <v>105499.94</v>
      </c>
      <c r="M31" s="83"/>
      <c r="N31" s="82"/>
    </row>
    <row r="32" spans="1:14" ht="17.25" customHeight="1">
      <c r="A32" s="199" t="s">
        <v>27</v>
      </c>
      <c r="B32" s="202">
        <v>2006</v>
      </c>
      <c r="C32" s="142" t="s">
        <v>22</v>
      </c>
      <c r="D32" s="38"/>
      <c r="E32" s="39"/>
      <c r="F32" s="38"/>
      <c r="G32" s="39"/>
      <c r="H32" s="38">
        <v>318892</v>
      </c>
      <c r="I32" s="39"/>
      <c r="J32" s="38"/>
      <c r="K32" s="39"/>
      <c r="L32" s="38">
        <f>H32</f>
        <v>318892</v>
      </c>
      <c r="M32" s="39"/>
      <c r="N32" s="70"/>
    </row>
    <row r="33" spans="1:14" ht="18.75" customHeight="1">
      <c r="A33" s="200"/>
      <c r="B33" s="203"/>
      <c r="C33" s="142" t="s">
        <v>57</v>
      </c>
      <c r="D33" s="38"/>
      <c r="E33" s="39"/>
      <c r="F33" s="38">
        <v>10000</v>
      </c>
      <c r="G33" s="39"/>
      <c r="H33" s="38"/>
      <c r="I33" s="39"/>
      <c r="J33" s="38"/>
      <c r="K33" s="39"/>
      <c r="L33" s="38">
        <f>F33</f>
        <v>10000</v>
      </c>
      <c r="M33" s="39"/>
      <c r="N33" s="70"/>
    </row>
    <row r="34" spans="1:14" ht="69.75" customHeight="1" hidden="1">
      <c r="A34" s="72"/>
      <c r="B34" s="73"/>
      <c r="C34" s="60" t="s">
        <v>47</v>
      </c>
      <c r="D34" s="61"/>
      <c r="E34" s="62"/>
      <c r="F34" s="61"/>
      <c r="G34" s="62"/>
      <c r="H34" s="61"/>
      <c r="I34" s="62"/>
      <c r="J34" s="61"/>
      <c r="K34" s="62">
        <v>3167691.47</v>
      </c>
      <c r="L34" s="61"/>
      <c r="M34" s="62">
        <f>K34</f>
        <v>3167691.47</v>
      </c>
      <c r="N34" s="74" t="s">
        <v>62</v>
      </c>
    </row>
    <row r="35" spans="1:14" ht="0.75" customHeight="1" thickBot="1">
      <c r="A35" s="56"/>
      <c r="B35" s="57"/>
      <c r="C35" s="42" t="s">
        <v>46</v>
      </c>
      <c r="D35" s="43"/>
      <c r="E35" s="44"/>
      <c r="F35" s="45"/>
      <c r="G35" s="46"/>
      <c r="H35" s="43"/>
      <c r="I35" s="44"/>
      <c r="J35" s="43"/>
      <c r="K35" s="44">
        <v>400000</v>
      </c>
      <c r="L35" s="43"/>
      <c r="M35" s="44">
        <f>K35</f>
        <v>400000</v>
      </c>
      <c r="N35" s="58" t="s">
        <v>51</v>
      </c>
    </row>
    <row r="36" spans="1:14" ht="21" customHeight="1" thickBot="1">
      <c r="A36" s="193" t="s">
        <v>37</v>
      </c>
      <c r="B36" s="194"/>
      <c r="C36" s="194"/>
      <c r="D36" s="79">
        <f>D32+D34+D35</f>
        <v>0</v>
      </c>
      <c r="E36" s="83"/>
      <c r="F36" s="79">
        <f>F33</f>
        <v>10000</v>
      </c>
      <c r="G36" s="83"/>
      <c r="H36" s="79">
        <f>H32+H34+H35</f>
        <v>318892</v>
      </c>
      <c r="I36" s="83"/>
      <c r="J36" s="84"/>
      <c r="K36" s="81">
        <f>K32+K34+K35</f>
        <v>3567691.47</v>
      </c>
      <c r="L36" s="80">
        <f>L32+L33+L34+L35</f>
        <v>328892</v>
      </c>
      <c r="M36" s="81">
        <f>M32+M34+M35</f>
        <v>3567691.47</v>
      </c>
      <c r="N36" s="85"/>
    </row>
    <row r="37" spans="1:14" ht="23.25" customHeight="1">
      <c r="A37" s="199" t="s">
        <v>43</v>
      </c>
      <c r="B37" s="202">
        <v>2007</v>
      </c>
      <c r="C37" s="137" t="s">
        <v>23</v>
      </c>
      <c r="D37" s="53">
        <v>6900</v>
      </c>
      <c r="E37" s="54"/>
      <c r="F37" s="38"/>
      <c r="G37" s="39"/>
      <c r="H37" s="53"/>
      <c r="I37" s="54"/>
      <c r="J37" s="53"/>
      <c r="K37" s="54"/>
      <c r="L37" s="53">
        <f>D37</f>
        <v>6900</v>
      </c>
      <c r="M37" s="54"/>
      <c r="N37" s="55"/>
    </row>
    <row r="38" spans="1:14" ht="15.75" customHeight="1">
      <c r="A38" s="200"/>
      <c r="B38" s="203"/>
      <c r="C38" s="138" t="s">
        <v>22</v>
      </c>
      <c r="D38" s="61"/>
      <c r="E38" s="62"/>
      <c r="F38" s="61"/>
      <c r="G38" s="62"/>
      <c r="H38" s="61">
        <v>446308</v>
      </c>
      <c r="I38" s="62"/>
      <c r="J38" s="61"/>
      <c r="K38" s="62"/>
      <c r="L38" s="61">
        <f>H38</f>
        <v>446308</v>
      </c>
      <c r="M38" s="62"/>
      <c r="N38" s="75"/>
    </row>
    <row r="39" spans="1:14" ht="23.25" thickBot="1">
      <c r="A39" s="200"/>
      <c r="B39" s="203"/>
      <c r="C39" s="138" t="s">
        <v>58</v>
      </c>
      <c r="D39" s="61"/>
      <c r="E39" s="62"/>
      <c r="F39" s="61">
        <v>60000</v>
      </c>
      <c r="G39" s="62"/>
      <c r="H39" s="61"/>
      <c r="I39" s="62"/>
      <c r="J39" s="61"/>
      <c r="K39" s="62"/>
      <c r="L39" s="61">
        <f>F39</f>
        <v>60000</v>
      </c>
      <c r="M39" s="62"/>
      <c r="N39" s="71"/>
    </row>
    <row r="40" spans="1:14" ht="19.5" customHeight="1" hidden="1" thickBot="1">
      <c r="A40" s="72"/>
      <c r="B40" s="73"/>
      <c r="C40" s="60" t="s">
        <v>25</v>
      </c>
      <c r="D40" s="61"/>
      <c r="E40" s="62">
        <v>803140</v>
      </c>
      <c r="F40" s="61"/>
      <c r="G40" s="62"/>
      <c r="H40" s="61"/>
      <c r="I40" s="62"/>
      <c r="J40" s="61"/>
      <c r="K40" s="62"/>
      <c r="L40" s="61"/>
      <c r="M40" s="62">
        <f>E40</f>
        <v>803140</v>
      </c>
      <c r="N40" s="195" t="s">
        <v>50</v>
      </c>
    </row>
    <row r="41" spans="1:14" ht="40.5" customHeight="1" hidden="1" thickBot="1">
      <c r="A41" s="56"/>
      <c r="B41" s="57"/>
      <c r="C41" s="42" t="s">
        <v>29</v>
      </c>
      <c r="D41" s="43"/>
      <c r="E41" s="44">
        <v>838770.7</v>
      </c>
      <c r="F41" s="45"/>
      <c r="G41" s="46"/>
      <c r="H41" s="43"/>
      <c r="I41" s="44"/>
      <c r="J41" s="43"/>
      <c r="K41" s="44"/>
      <c r="L41" s="43"/>
      <c r="M41" s="44">
        <f>E41</f>
        <v>838770.7</v>
      </c>
      <c r="N41" s="196"/>
    </row>
    <row r="42" spans="1:14" ht="20.25" customHeight="1" thickBot="1">
      <c r="A42" s="193" t="s">
        <v>36</v>
      </c>
      <c r="B42" s="194"/>
      <c r="C42" s="194"/>
      <c r="D42" s="79">
        <f>D37+D38+D40+D41</f>
        <v>6900</v>
      </c>
      <c r="E42" s="80">
        <f>E37+E38+E40+E41</f>
        <v>1641910.7</v>
      </c>
      <c r="F42" s="79">
        <f>F39</f>
        <v>60000</v>
      </c>
      <c r="G42" s="81"/>
      <c r="H42" s="79">
        <f aca="true" t="shared" si="0" ref="H42:M42">H37+H38+H39+H40+H41</f>
        <v>446308</v>
      </c>
      <c r="I42" s="79">
        <f t="shared" si="0"/>
        <v>0</v>
      </c>
      <c r="J42" s="79">
        <f t="shared" si="0"/>
        <v>0</v>
      </c>
      <c r="K42" s="79">
        <f t="shared" si="0"/>
        <v>0</v>
      </c>
      <c r="L42" s="79">
        <f t="shared" si="0"/>
        <v>513208</v>
      </c>
      <c r="M42" s="79">
        <f t="shared" si="0"/>
        <v>1641910.7</v>
      </c>
      <c r="N42" s="82"/>
    </row>
    <row r="43" spans="1:14" ht="18.75" customHeight="1" thickBot="1">
      <c r="A43" s="197" t="s">
        <v>26</v>
      </c>
      <c r="B43" s="198"/>
      <c r="C43" s="198"/>
      <c r="D43" s="59">
        <f aca="true" t="shared" si="1" ref="D43:M43">D12+D16+D21+D26+D31+D36+D42</f>
        <v>376011.6</v>
      </c>
      <c r="E43" s="69">
        <f t="shared" si="1"/>
        <v>1641910.7</v>
      </c>
      <c r="F43" s="59">
        <f t="shared" si="1"/>
        <v>93500</v>
      </c>
      <c r="G43" s="69" t="e">
        <f t="shared" si="1"/>
        <v>#REF!</v>
      </c>
      <c r="H43" s="59">
        <f t="shared" si="1"/>
        <v>1189255.1400000001</v>
      </c>
      <c r="I43" s="69" t="e">
        <f t="shared" si="1"/>
        <v>#REF!</v>
      </c>
      <c r="J43" s="59">
        <f t="shared" si="1"/>
        <v>0</v>
      </c>
      <c r="K43" s="69">
        <f t="shared" si="1"/>
        <v>3567691.47</v>
      </c>
      <c r="L43" s="59">
        <f t="shared" si="1"/>
        <v>1944225.8</v>
      </c>
      <c r="M43" s="69" t="e">
        <f t="shared" si="1"/>
        <v>#REF!</v>
      </c>
      <c r="N43" s="76"/>
    </row>
    <row r="44" spans="1:14" ht="23.25" customHeight="1">
      <c r="A44" s="199" t="s">
        <v>44</v>
      </c>
      <c r="B44" s="202">
        <v>2008</v>
      </c>
      <c r="C44" s="137" t="s">
        <v>77</v>
      </c>
      <c r="D44" s="53">
        <v>40500</v>
      </c>
      <c r="E44" s="54"/>
      <c r="F44" s="38"/>
      <c r="G44" s="39"/>
      <c r="H44" s="53"/>
      <c r="I44" s="54"/>
      <c r="J44" s="53"/>
      <c r="K44" s="54"/>
      <c r="L44" s="53">
        <f>D44</f>
        <v>40500</v>
      </c>
      <c r="M44" s="54"/>
      <c r="N44" s="55"/>
    </row>
    <row r="45" spans="1:14" ht="17.25" customHeight="1">
      <c r="A45" s="200"/>
      <c r="B45" s="203"/>
      <c r="C45" s="138" t="s">
        <v>74</v>
      </c>
      <c r="D45" s="61"/>
      <c r="E45" s="62"/>
      <c r="F45" s="61"/>
      <c r="G45" s="62"/>
      <c r="H45" s="61">
        <v>25000</v>
      </c>
      <c r="I45" s="62"/>
      <c r="J45" s="61"/>
      <c r="K45" s="62"/>
      <c r="L45" s="61">
        <f>H45</f>
        <v>25000</v>
      </c>
      <c r="M45" s="62"/>
      <c r="N45" s="75"/>
    </row>
    <row r="46" spans="1:14" ht="17.25" customHeight="1">
      <c r="A46" s="200"/>
      <c r="B46" s="203"/>
      <c r="C46" s="146" t="s">
        <v>75</v>
      </c>
      <c r="D46" s="45">
        <v>26494.25</v>
      </c>
      <c r="E46" s="46"/>
      <c r="F46" s="61"/>
      <c r="G46" s="62"/>
      <c r="H46" s="45"/>
      <c r="I46" s="46"/>
      <c r="J46" s="45"/>
      <c r="K46" s="46"/>
      <c r="L46" s="45">
        <f>D46</f>
        <v>26494.25</v>
      </c>
      <c r="M46" s="46"/>
      <c r="N46" s="71"/>
    </row>
    <row r="47" spans="1:14" ht="15.75" customHeight="1">
      <c r="A47" s="200"/>
      <c r="B47" s="203"/>
      <c r="C47" s="146" t="s">
        <v>76</v>
      </c>
      <c r="D47" s="45">
        <v>100000</v>
      </c>
      <c r="E47" s="46"/>
      <c r="F47" s="61"/>
      <c r="G47" s="62">
        <v>66250.67</v>
      </c>
      <c r="H47" s="45"/>
      <c r="I47" s="46"/>
      <c r="J47" s="45"/>
      <c r="K47" s="46"/>
      <c r="L47" s="45">
        <f>D47</f>
        <v>100000</v>
      </c>
      <c r="M47" s="46">
        <f>G47</f>
        <v>66250.67</v>
      </c>
      <c r="N47" s="71"/>
    </row>
    <row r="48" spans="1:14" ht="22.5" customHeight="1">
      <c r="A48" s="200"/>
      <c r="B48" s="203"/>
      <c r="C48" s="146" t="s">
        <v>59</v>
      </c>
      <c r="D48" s="45"/>
      <c r="E48" s="46"/>
      <c r="F48" s="61">
        <v>15000</v>
      </c>
      <c r="G48" s="62"/>
      <c r="H48" s="45"/>
      <c r="I48" s="46"/>
      <c r="J48" s="45"/>
      <c r="K48" s="46"/>
      <c r="L48" s="45">
        <f>F48</f>
        <v>15000</v>
      </c>
      <c r="M48" s="46"/>
      <c r="N48" s="71"/>
    </row>
    <row r="49" spans="1:14" ht="21.75" customHeight="1">
      <c r="A49" s="200"/>
      <c r="B49" s="203"/>
      <c r="C49" s="138" t="s">
        <v>60</v>
      </c>
      <c r="D49" s="61"/>
      <c r="E49" s="62"/>
      <c r="F49" s="61"/>
      <c r="G49" s="62"/>
      <c r="H49" s="61">
        <v>12490</v>
      </c>
      <c r="I49" s="62"/>
      <c r="J49" s="61"/>
      <c r="K49" s="62"/>
      <c r="L49" s="61">
        <f>H49</f>
        <v>12490</v>
      </c>
      <c r="M49" s="46"/>
      <c r="N49" s="71"/>
    </row>
    <row r="50" spans="1:14" ht="24.75" customHeight="1">
      <c r="A50" s="200"/>
      <c r="B50" s="203"/>
      <c r="C50" s="146" t="s">
        <v>63</v>
      </c>
      <c r="D50" s="45"/>
      <c r="E50" s="46"/>
      <c r="F50" s="61"/>
      <c r="G50" s="62"/>
      <c r="H50" s="45">
        <v>150000</v>
      </c>
      <c r="I50" s="46"/>
      <c r="J50" s="45"/>
      <c r="K50" s="46"/>
      <c r="L50" s="45">
        <f>H50</f>
        <v>150000</v>
      </c>
      <c r="M50" s="46"/>
      <c r="N50" s="71"/>
    </row>
    <row r="51" spans="1:14" ht="18.75" customHeight="1" thickBot="1">
      <c r="A51" s="201"/>
      <c r="B51" s="204"/>
      <c r="C51" s="139" t="s">
        <v>33</v>
      </c>
      <c r="D51" s="43"/>
      <c r="E51" s="44"/>
      <c r="F51" s="45"/>
      <c r="G51" s="46"/>
      <c r="H51" s="43">
        <v>191275</v>
      </c>
      <c r="I51" s="44"/>
      <c r="J51" s="43"/>
      <c r="K51" s="44"/>
      <c r="L51" s="43">
        <f>H51</f>
        <v>191275</v>
      </c>
      <c r="M51" s="44"/>
      <c r="N51" s="49"/>
    </row>
    <row r="52" spans="1:14" ht="18.75" customHeight="1" thickBot="1">
      <c r="A52" s="193" t="s">
        <v>35</v>
      </c>
      <c r="B52" s="194"/>
      <c r="C52" s="194"/>
      <c r="D52" s="79">
        <f aca="true" t="shared" si="2" ref="D52:L52">D44+D45+D46+D47+D48+D49+D50+D51</f>
        <v>166994.25</v>
      </c>
      <c r="E52" s="79">
        <f t="shared" si="2"/>
        <v>0</v>
      </c>
      <c r="F52" s="79">
        <f t="shared" si="2"/>
        <v>15000</v>
      </c>
      <c r="G52" s="79">
        <f t="shared" si="2"/>
        <v>66250.67</v>
      </c>
      <c r="H52" s="79">
        <f t="shared" si="2"/>
        <v>378765</v>
      </c>
      <c r="I52" s="79">
        <f t="shared" si="2"/>
        <v>0</v>
      </c>
      <c r="J52" s="79">
        <f t="shared" si="2"/>
        <v>0</v>
      </c>
      <c r="K52" s="79">
        <f t="shared" si="2"/>
        <v>0</v>
      </c>
      <c r="L52" s="79">
        <f t="shared" si="2"/>
        <v>560759.25</v>
      </c>
      <c r="M52" s="80">
        <f>M44+M45+M47+M48+M50+M51</f>
        <v>66250.67</v>
      </c>
      <c r="N52" s="82"/>
    </row>
    <row r="53" spans="1:14" ht="21" customHeight="1" thickBot="1">
      <c r="A53" s="197" t="s">
        <v>34</v>
      </c>
      <c r="B53" s="198"/>
      <c r="C53" s="198"/>
      <c r="D53" s="59">
        <f aca="true" t="shared" si="3" ref="D53:M53">D43+D52</f>
        <v>543005.85</v>
      </c>
      <c r="E53" s="69">
        <f t="shared" si="3"/>
        <v>1641910.7</v>
      </c>
      <c r="F53" s="77">
        <f t="shared" si="3"/>
        <v>108500</v>
      </c>
      <c r="G53" s="69" t="e">
        <f t="shared" si="3"/>
        <v>#REF!</v>
      </c>
      <c r="H53" s="59">
        <f t="shared" si="3"/>
        <v>1568020.1400000001</v>
      </c>
      <c r="I53" s="69" t="e">
        <f t="shared" si="3"/>
        <v>#REF!</v>
      </c>
      <c r="J53" s="59">
        <f t="shared" si="3"/>
        <v>0</v>
      </c>
      <c r="K53" s="69">
        <f t="shared" si="3"/>
        <v>3567691.47</v>
      </c>
      <c r="L53" s="59">
        <f t="shared" si="3"/>
        <v>2504985.05</v>
      </c>
      <c r="M53" s="69" t="e">
        <f t="shared" si="3"/>
        <v>#REF!</v>
      </c>
      <c r="N53" s="78"/>
    </row>
    <row r="54" spans="2:14" ht="18" customHeight="1">
      <c r="B54" s="178" t="s">
        <v>79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</row>
    <row r="55" spans="2:14" ht="12.75">
      <c r="B55" s="164" t="s">
        <v>97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</row>
    <row r="56" spans="2:14" ht="12.75">
      <c r="B56" s="157" t="s">
        <v>100</v>
      </c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</row>
    <row r="57" spans="2:14" ht="12.75">
      <c r="B57" s="157" t="s">
        <v>101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</row>
    <row r="58" spans="2:14" ht="12.75">
      <c r="B58" s="5" t="s">
        <v>65</v>
      </c>
      <c r="C58" s="5"/>
      <c r="D58" s="5"/>
      <c r="E58" s="5"/>
      <c r="F58" s="5"/>
      <c r="G58" s="30"/>
      <c r="H58" s="30"/>
      <c r="I58" s="30"/>
      <c r="J58" s="30"/>
      <c r="K58" s="30"/>
      <c r="L58" s="30"/>
      <c r="M58" s="30"/>
      <c r="N58" s="30"/>
    </row>
    <row r="59" spans="2:4" ht="12.75">
      <c r="B59" s="5" t="s">
        <v>66</v>
      </c>
      <c r="C59" s="5"/>
      <c r="D59" s="5"/>
    </row>
    <row r="61" spans="1:12" ht="12.75">
      <c r="A61" s="30" t="s">
        <v>78</v>
      </c>
      <c r="B61" s="30"/>
      <c r="C61" s="30"/>
      <c r="D61" s="5"/>
      <c r="L61" t="s">
        <v>112</v>
      </c>
    </row>
    <row r="62" spans="1:8" ht="12.75">
      <c r="A62" s="30" t="s">
        <v>30</v>
      </c>
      <c r="B62" s="30"/>
      <c r="C62" s="30"/>
      <c r="D62" s="5"/>
      <c r="H62" t="s">
        <v>113</v>
      </c>
    </row>
  </sheetData>
  <mergeCells count="39">
    <mergeCell ref="A2:N2"/>
    <mergeCell ref="N4:N5"/>
    <mergeCell ref="L4:M4"/>
    <mergeCell ref="A9:A11"/>
    <mergeCell ref="B9:B11"/>
    <mergeCell ref="H4:I4"/>
    <mergeCell ref="J4:K4"/>
    <mergeCell ref="D4:E4"/>
    <mergeCell ref="A4:A5"/>
    <mergeCell ref="B4:B5"/>
    <mergeCell ref="C4:C5"/>
    <mergeCell ref="A17:A20"/>
    <mergeCell ref="B17:B20"/>
    <mergeCell ref="F4:G4"/>
    <mergeCell ref="A37:A39"/>
    <mergeCell ref="B37:B39"/>
    <mergeCell ref="A26:C26"/>
    <mergeCell ref="A21:C21"/>
    <mergeCell ref="A31:C31"/>
    <mergeCell ref="A27:A30"/>
    <mergeCell ref="B27:B30"/>
    <mergeCell ref="A22:A25"/>
    <mergeCell ref="B22:B25"/>
    <mergeCell ref="A32:A33"/>
    <mergeCell ref="B32:B33"/>
    <mergeCell ref="A16:C16"/>
    <mergeCell ref="A12:C12"/>
    <mergeCell ref="A13:A15"/>
    <mergeCell ref="B13:B15"/>
    <mergeCell ref="B54:N54"/>
    <mergeCell ref="B55:N55"/>
    <mergeCell ref="A42:C42"/>
    <mergeCell ref="A36:C36"/>
    <mergeCell ref="N40:N41"/>
    <mergeCell ref="A53:C53"/>
    <mergeCell ref="A44:A51"/>
    <mergeCell ref="B44:B51"/>
    <mergeCell ref="A43:C43"/>
    <mergeCell ref="A52:C52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SPOLECKO</cp:lastModifiedBy>
  <cp:lastPrinted>2008-10-03T09:42:48Z</cp:lastPrinted>
  <dcterms:created xsi:type="dcterms:W3CDTF">1997-02-26T13:46:56Z</dcterms:created>
  <dcterms:modified xsi:type="dcterms:W3CDTF">2008-10-09T06:36:22Z</dcterms:modified>
  <cp:category/>
  <cp:version/>
  <cp:contentType/>
  <cp:contentStatus/>
</cp:coreProperties>
</file>