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6" sheetId="8" r:id="rId8"/>
    <sheet name="7" sheetId="9" r:id="rId9"/>
    <sheet name="Z8" sheetId="10" r:id="rId10"/>
    <sheet name="Z9" sheetId="11" r:id="rId11"/>
    <sheet name="Z10" sheetId="12" r:id="rId12"/>
    <sheet name="11" sheetId="13" r:id="rId13"/>
    <sheet name="z12" sheetId="14" r:id="rId14"/>
    <sheet name="z13" sheetId="15" r:id="rId15"/>
  </sheets>
  <externalReferences>
    <externalReference r:id="rId18"/>
  </externalReferences>
  <definedNames>
    <definedName name="_xlnm.Print_Area" localSheetId="0">'Z 1'!$A$1:$K$187</definedName>
    <definedName name="_xlnm.Print_Area" localSheetId="1">'Z 2 '!$A$1:$O$640</definedName>
    <definedName name="_xlnm.Print_Area" localSheetId="11">'Z10'!$A$1:$D$33</definedName>
    <definedName name="_xlnm.Print_Area" localSheetId="2">'Z3'!$A$1:$P$33</definedName>
    <definedName name="_xlnm.Print_Area" localSheetId="3">'z3a'!$A$1:$N$31</definedName>
    <definedName name="_xlnm.Print_Area" localSheetId="4">'z3b'!$A$1:$I$15</definedName>
    <definedName name="_xlnm.Print_Area" localSheetId="6">'z5'!$A$1:$L$167</definedName>
    <definedName name="_xlnm.Print_Area" localSheetId="9">'Z8'!$A$1:$K$168</definedName>
    <definedName name="_xlnm.Print_Area" localSheetId="10">'Z9'!$A$1:$X$34</definedName>
    <definedName name="_xlnm.Print_Titles" localSheetId="0">'Z 1'!$5:$7</definedName>
    <definedName name="_xlnm.Print_Titles" localSheetId="1">'Z 2 '!$4:$7</definedName>
  </definedNames>
  <calcPr fullCalcOnLoad="1"/>
</workbook>
</file>

<file path=xl/sharedStrings.xml><?xml version="1.0" encoding="utf-8"?>
<sst xmlns="http://schemas.openxmlformats.org/spreadsheetml/2006/main" count="2666" uniqueCount="895">
  <si>
    <t>do Uchwały Rady Powiatu w Olecku nr XII/…../07 z dnia 27 grudnia 2007 roku</t>
  </si>
  <si>
    <t>Załącznik nr 4 do Uchwały Rady Powiatu w Olecku Nr XIII/..../07 z dnia 27 grudnia 2007 r.</t>
  </si>
  <si>
    <t>Załącznik nr 5 do Uchwały Rady Powiatu w Olecku Nr XII /…../07 z dn. 27 grudnia 2007 roku</t>
  </si>
  <si>
    <t xml:space="preserve">Załącznik nr 6 do Uchwały Rady Powiatu w Olecku Nr XII /…./07 z dn. 27 grudnia 2007 roku </t>
  </si>
  <si>
    <t xml:space="preserve">Załącznik nr 7 do Uchwały Rady Powiatu w Olecku Nr XII /…./07 z dn. 27 grudnia  2007 roku </t>
  </si>
  <si>
    <t>Załącznik nr 8 do uchwały Rady Powiatu w Olecku nr XII /…../ 07 z dnia 27 grudnia 2007 roku</t>
  </si>
  <si>
    <t>Załącznik nr 9 do Uchwały Rady Powiatu w Olecku Nr XII /...../07 z dnia 27 grudnia 2007r.</t>
  </si>
  <si>
    <t>Załącznik Nr 10 do Uchwały Rady Powiatu w Olecku                                          Nr XII /…../07 z dnia 27 grudnia 2007 roku</t>
  </si>
  <si>
    <t xml:space="preserve">                  Załacznik Nr 11 do Uchwały Rady Powiatu  w Olecku Nr XII /….../07 z dnia 27 grudnia  2007 roku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</si>
  <si>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</si>
  <si>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</si>
  <si>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</si>
  <si>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</si>
  <si>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</si>
  <si>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</si>
  <si>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</si>
  <si>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</si>
  <si>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</si>
  <si>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</si>
  <si>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</si>
  <si>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</si>
  <si>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</si>
  <si>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</si>
  <si>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</si>
  <si>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</si>
  <si>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</si>
  <si>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</si>
  <si>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</si>
  <si>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</si>
  <si>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</si>
  <si>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</si>
  <si>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</si>
  <si>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</si>
  <si>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</si>
  <si>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</si>
  <si>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</si>
  <si>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</si>
  <si>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</si>
  <si>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</si>
  <si>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</si>
  <si>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</si>
  <si>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</si>
  <si>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</si>
  <si>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</si>
  <si>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</si>
  <si>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</si>
  <si>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</si>
  <si>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</si>
  <si>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</si>
  <si>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</si>
  <si>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</si>
  <si>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</si>
  <si>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</si>
  <si>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</si>
  <si>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</si>
  <si>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</si>
  <si>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</si>
  <si>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</si>
  <si>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</si>
  <si>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</si>
  <si>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</si>
  <si>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</si>
  <si>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</si>
  <si>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</si>
  <si>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</si>
  <si>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</si>
  <si>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</si>
  <si>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</si>
  <si>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</si>
  <si>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</si>
  <si>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</si>
  <si>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</si>
  <si>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</si>
  <si>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</si>
  <si>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</si>
  <si>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</si>
  <si>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</si>
  <si>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</si>
  <si>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</si>
  <si>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</si>
  <si>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</si>
  <si>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</si>
  <si>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</si>
  <si>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</si>
  <si>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</si>
  <si>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</si>
  <si>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</si>
  <si>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</si>
  <si>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</si>
  <si>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</si>
  <si>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</si>
  <si>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</si>
  <si>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</si>
  <si>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</si>
  <si>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</si>
  <si>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</si>
  <si>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</si>
  <si>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</si>
  <si>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zakup pomocy dydakt.i książek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</si>
  <si>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</si>
  <si>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</si>
  <si>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</si>
  <si>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</si>
  <si>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</si>
  <si>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</si>
  <si>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</si>
  <si>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</si>
  <si>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</si>
  <si>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</si>
  <si>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</si>
  <si>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</si>
  <si>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</si>
  <si>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</si>
  <si>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>- z funduszy celowych (§  2440, 2690 i 6260)</t>
  </si>
  <si>
    <t>Plan na 2007 rok</t>
  </si>
  <si>
    <t>Dotacja dla Komendy Wojewódzkiej Państwowej Straży Pożarnej w Olsztynie na realizację zadania inwestycyjnego PLATFORMA 112</t>
  </si>
  <si>
    <t xml:space="preserve">                                   Pozostałe wydatki majątkowe na 2007 rok</t>
  </si>
  <si>
    <t>Spłaty pożyczek otrzymanych na finansowanie zadań realizowanych z udziałem środków pochodzących z budżetu UE</t>
  </si>
  <si>
    <t>wydatki inwest. jednost. budżet.</t>
  </si>
  <si>
    <t>80130</t>
  </si>
  <si>
    <t>Szkoły zawodowe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</si>
  <si>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</si>
  <si>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</si>
  <si>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</si>
  <si>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</si>
  <si>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</si>
  <si>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</si>
  <si>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</si>
  <si>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</si>
  <si>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</si>
  <si>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</si>
  <si>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</si>
  <si>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</si>
  <si>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</si>
  <si>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</si>
  <si>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</si>
  <si>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</si>
  <si>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</si>
  <si>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</si>
  <si>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</si>
  <si>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</si>
  <si>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 xml:space="preserve">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</si>
  <si>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</si>
  <si>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</si>
  <si>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</si>
  <si>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</si>
  <si>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</si>
  <si>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</si>
  <si>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</si>
  <si>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</si>
  <si>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</si>
  <si>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Nagr.i wydat.nie zal.do wynagr.</t>
  </si>
  <si>
    <t>85156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</si>
  <si>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</si>
  <si>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</si>
  <si>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</si>
  <si>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</si>
  <si>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</si>
  <si>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</si>
  <si>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</si>
  <si>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</si>
  <si>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</si>
  <si>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</si>
  <si>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</si>
  <si>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</si>
  <si>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</si>
  <si>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</si>
  <si>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</si>
  <si>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</si>
  <si>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4019</t>
  </si>
  <si>
    <t>4118</t>
  </si>
  <si>
    <t>4119</t>
  </si>
  <si>
    <t>4128</t>
  </si>
  <si>
    <t>4129</t>
  </si>
  <si>
    <t>85203</t>
  </si>
  <si>
    <t>85311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</si>
  <si>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</si>
  <si>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</si>
  <si>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</si>
  <si>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</si>
  <si>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</si>
  <si>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</si>
  <si>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</si>
  <si>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</si>
  <si>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</si>
  <si>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</si>
  <si>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</si>
  <si>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</si>
  <si>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</si>
  <si>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</si>
  <si>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</si>
  <si>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</si>
  <si>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4400</t>
  </si>
  <si>
    <t>Opłaty na rzecz budżetów jst.</t>
  </si>
  <si>
    <t>4748</t>
  </si>
  <si>
    <t>4749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</si>
  <si>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</si>
  <si>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</si>
  <si>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</si>
  <si>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</si>
  <si>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</si>
  <si>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</si>
  <si>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</si>
  <si>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</si>
  <si>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</si>
  <si>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</si>
  <si>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</si>
  <si>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</si>
  <si>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</si>
  <si>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</si>
  <si>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</si>
  <si>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</si>
  <si>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</si>
  <si>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</si>
  <si>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</si>
  <si>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</si>
  <si>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</si>
  <si>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</si>
  <si>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</si>
  <si>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</si>
  <si>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</si>
  <si>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</si>
  <si>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0870</t>
  </si>
  <si>
    <t>wpływy ze sprzedaży skł.majątk.</t>
  </si>
  <si>
    <t>6058</t>
  </si>
  <si>
    <t>75075</t>
  </si>
  <si>
    <t>Promocja jednostek samorządu terytorialnego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</si>
  <si>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</si>
  <si>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</si>
  <si>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</si>
  <si>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</si>
  <si>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</si>
  <si>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</si>
  <si>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</si>
  <si>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</si>
  <si>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</si>
  <si>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</si>
  <si>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</si>
  <si>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</si>
  <si>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</si>
  <si>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</si>
  <si>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</si>
  <si>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</si>
  <si>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</si>
  <si>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PLAN WYDATKÓW BUDŻETU POWIATU NA ROK 2007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</si>
  <si>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</si>
  <si>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</si>
  <si>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</si>
  <si>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</si>
  <si>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</si>
  <si>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</si>
  <si>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</si>
  <si>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</si>
  <si>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</si>
  <si>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</si>
  <si>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</si>
  <si>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</si>
  <si>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Dział</t>
  </si>
  <si>
    <t>Rozdział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</si>
  <si>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</si>
  <si>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</si>
  <si>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</si>
  <si>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</si>
  <si>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</si>
  <si>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</si>
  <si>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A.</t>
  </si>
  <si>
    <t>B.</t>
  </si>
  <si>
    <t>C.</t>
  </si>
  <si>
    <t>Dotacje</t>
  </si>
  <si>
    <t>Wydatki ogółem</t>
  </si>
  <si>
    <t>Komendy Powiatowe Państwowej Straży Pożarnej</t>
  </si>
  <si>
    <t>Wydatki inwest.jedn.budżet.</t>
  </si>
  <si>
    <t>Placówki opiekuńczo - wychowawcze</t>
  </si>
  <si>
    <t>Rodziny zastępcze</t>
  </si>
  <si>
    <t>dotacje na real. zad. bież. jed. sekt. finan. publicz.</t>
  </si>
  <si>
    <t xml:space="preserve">a) </t>
  </si>
  <si>
    <t>6619</t>
  </si>
  <si>
    <t>2888</t>
  </si>
  <si>
    <t>2889</t>
  </si>
  <si>
    <t>środki na dofin. własnych inwestycji otrzym.z innych źródeł</t>
  </si>
  <si>
    <t>2. Dochody własne</t>
  </si>
  <si>
    <t>w tym: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</si>
  <si>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</si>
  <si>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</si>
  <si>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</si>
  <si>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</si>
  <si>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</si>
  <si>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</si>
  <si>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</si>
  <si>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</si>
  <si>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</si>
  <si>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</si>
  <si>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</si>
  <si>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</si>
  <si>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</si>
  <si>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</si>
  <si>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</si>
  <si>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</si>
  <si>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</si>
  <si>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</si>
  <si>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</si>
  <si>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</si>
  <si>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6298</t>
  </si>
  <si>
    <t>Szkolnictwo wyższe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</si>
  <si>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</si>
  <si>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</si>
  <si>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</si>
  <si>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</si>
  <si>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</si>
  <si>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</si>
  <si>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</si>
  <si>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</si>
  <si>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</si>
  <si>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</si>
  <si>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</si>
  <si>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</si>
  <si>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</si>
  <si>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</si>
  <si>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</si>
  <si>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</si>
  <si>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</si>
  <si>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</si>
  <si>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</si>
  <si>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</si>
  <si>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</si>
  <si>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</si>
  <si>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</si>
  <si>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</si>
  <si>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</si>
  <si>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</si>
  <si>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</si>
  <si>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</si>
  <si>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</si>
  <si>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</si>
  <si>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</si>
  <si>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6059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</si>
  <si>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</si>
  <si>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</si>
  <si>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</si>
  <si>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</si>
  <si>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</si>
  <si>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w złotych</t>
  </si>
  <si>
    <t>L.p</t>
  </si>
  <si>
    <t xml:space="preserve">Treść </t>
  </si>
  <si>
    <t>Dotacja na "Wrota Warmii i Mazur - elektroniczna platforma funkcjonowania administracji publicznej oraz świadczenia usług publicznych"</t>
  </si>
  <si>
    <t>Prace geodezyjno-urządz. na potrzeby rolnictwa</t>
  </si>
  <si>
    <t>10.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</si>
  <si>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</si>
  <si>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</si>
  <si>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</si>
  <si>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</si>
  <si>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</si>
  <si>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</si>
  <si>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</si>
  <si>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</si>
  <si>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</si>
  <si>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</si>
  <si>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</si>
  <si>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</si>
  <si>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</si>
  <si>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</si>
  <si>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</si>
  <si>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</si>
  <si>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</si>
  <si>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</si>
  <si>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</si>
  <si>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</si>
  <si>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</si>
  <si>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</si>
  <si>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4550</t>
  </si>
  <si>
    <t>Szkolenie członków korpusu służby cywilnej</t>
  </si>
  <si>
    <t>Szkol. prac.nie będących czł.sł.cywil.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</si>
  <si>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</si>
  <si>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</si>
  <si>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</si>
  <si>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</si>
  <si>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</si>
  <si>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</si>
  <si>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Dotacje celowe otrzymane przez j.s.t. od innej j.s.t. będącej instytucją wdrażającą na zadania bieżące realizowane na podstawie porozumień - umów</t>
  </si>
  <si>
    <t>16.</t>
  </si>
  <si>
    <t>Pomoc materialna dla uczniów</t>
  </si>
  <si>
    <t>Plan 2007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</si>
  <si>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</si>
  <si>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</si>
  <si>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</si>
  <si>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</si>
  <si>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</si>
  <si>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</si>
  <si>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</si>
  <si>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</si>
  <si>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</si>
  <si>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</si>
  <si>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</si>
  <si>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</si>
  <si>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</si>
  <si>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</si>
  <si>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</si>
  <si>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</si>
  <si>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</si>
  <si>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</si>
  <si>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</si>
  <si>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Plan na 2007</t>
  </si>
  <si>
    <t>§ 903</t>
  </si>
  <si>
    <t>dotacja celowa otrzymana przez j.s.t. od innej j.s.t. będącej instytucją wdrażającą na zadania bieżące realizowane na podstawie porozumień i umów</t>
  </si>
  <si>
    <t>6649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</si>
  <si>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</si>
  <si>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</si>
  <si>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</si>
  <si>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</si>
  <si>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</si>
  <si>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4170</t>
  </si>
  <si>
    <t>Wynagrodzenia bezosobowe</t>
  </si>
  <si>
    <t>4350</t>
  </si>
  <si>
    <t>Opłaty za usługi internetowe</t>
  </si>
  <si>
    <t>Wyszczególnienie</t>
  </si>
  <si>
    <t>Wydatki bieżące</t>
  </si>
  <si>
    <t>6439</t>
  </si>
  <si>
    <t>3250</t>
  </si>
  <si>
    <t>4610</t>
  </si>
  <si>
    <t>2710</t>
  </si>
  <si>
    <t xml:space="preserve">Wpływy z tytułu pomocy finansowej udzielanej między j.s.t. na dofinansowanie własnych zadań bieżących </t>
  </si>
  <si>
    <t>3260</t>
  </si>
  <si>
    <t>Inne formy pomocy dla uczniów</t>
  </si>
  <si>
    <t>Gospodarka leśna</t>
  </si>
  <si>
    <t>02001</t>
  </si>
  <si>
    <t>Odsetki od kredytów i pożyczek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</si>
  <si>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</si>
  <si>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</si>
  <si>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</si>
  <si>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</si>
  <si>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</si>
  <si>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</si>
  <si>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</si>
  <si>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</si>
  <si>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</si>
  <si>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</si>
  <si>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</si>
  <si>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</si>
  <si>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</si>
  <si>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</si>
  <si>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</si>
  <si>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</si>
  <si>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</si>
  <si>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majątkowe</t>
  </si>
  <si>
    <t>Urzędy marszałkowskie</t>
  </si>
  <si>
    <t>Wynagr. osobowe pracowników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</si>
  <si>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</si>
  <si>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</si>
  <si>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</si>
  <si>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Kredyty zaciągane w bankach krajowych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</si>
  <si>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</si>
  <si>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</si>
  <si>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</si>
  <si>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</si>
  <si>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</si>
  <si>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</si>
  <si>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</si>
  <si>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</si>
  <si>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>Przewodniczący Rady Powiatu</t>
  </si>
  <si>
    <t>Wydatki finansowane              z umów                            i porozumień ogółem</t>
  </si>
  <si>
    <t>3240</t>
  </si>
  <si>
    <t>dot. podmiot. z budż. dla SP ZOZ</t>
  </si>
  <si>
    <t>WYSZCZEGÓLNIENIE</t>
  </si>
  <si>
    <t>§</t>
  </si>
  <si>
    <t>010</t>
  </si>
  <si>
    <t>część równoważąca subwencji ogólnej dla powiatów</t>
  </si>
  <si>
    <t>ROLNICTWO I ŁOWIECTWO</t>
  </si>
  <si>
    <t>3020</t>
  </si>
  <si>
    <t>Marian Świerszcz</t>
  </si>
  <si>
    <t xml:space="preserve">             Marian Świerszcz</t>
  </si>
  <si>
    <t>Wydatki          z tytułu poręczeń        i gwarancji</t>
  </si>
  <si>
    <t>Dotacje celowe z budżetu na dofinans.zadań zleconych do realizacji stowarzyszeniom</t>
  </si>
  <si>
    <t>KULTURA I OCHRONA DZIEDZICTWA NARODOWEGO</t>
  </si>
  <si>
    <t xml:space="preserve">Zwiększenia </t>
  </si>
  <si>
    <t>Zmniejszenia</t>
  </si>
  <si>
    <t>Plan po zmianach</t>
  </si>
  <si>
    <t xml:space="preserve">           Marian Świerszcz</t>
  </si>
  <si>
    <t>Pan  na 2007</t>
  </si>
  <si>
    <t>Zwiększenie</t>
  </si>
  <si>
    <t xml:space="preserve">         Marian Świerszcz</t>
  </si>
  <si>
    <t>Rodzaj zadłużenia</t>
  </si>
  <si>
    <t xml:space="preserve">Kredyty zaciągnięte w latach poprzednich                                                                </t>
  </si>
  <si>
    <t>Pożyczki  zaciągnięte w latach poprzednich</t>
  </si>
  <si>
    <t>Pożyczki z BP zaciągnięte  na prefinansowanie(zadłużenie na 31.12)</t>
  </si>
  <si>
    <t>Kredyty inwestycyjne na realicację zadań w ramach programów ZPORR</t>
  </si>
  <si>
    <t>Udzielone przez powiat poręczenia                                   i gwarancje (niewymagalne)</t>
  </si>
  <si>
    <t>Wymagalne zobowiązania, wynikające z następujących tytułów:</t>
  </si>
  <si>
    <t>c) udzielonych poręczeń i gwarancji</t>
  </si>
  <si>
    <t>d) innych tytułów</t>
  </si>
  <si>
    <t>Łączna kwota długu na koniec roku budż.</t>
  </si>
  <si>
    <t>Procentowy (%) udział długu w dochodach</t>
  </si>
  <si>
    <t xml:space="preserve">Spłata kredytów zaciągniętych w latach poprzednich </t>
  </si>
  <si>
    <t>Spłata  pożyczek  zaciągniętych  w latach poprzednich</t>
  </si>
  <si>
    <t>Spłata kredytów  zaciągniętych w  roku budżetowym 2007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</si>
  <si>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</si>
  <si>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zaciągniętych na zadania w ramach programów ZPORR </t>
  </si>
  <si>
    <t>Suma spłaconych kredytów i pożyczek</t>
  </si>
  <si>
    <t>Procentowy (%) udział spłat w dochodach</t>
  </si>
  <si>
    <t xml:space="preserve">                           Marian Świerszcz</t>
  </si>
  <si>
    <t>Wynagr. osobowe pracownik.</t>
  </si>
  <si>
    <t>Wyd.osob.nie zal.do wynagr.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</si>
  <si>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</si>
  <si>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</si>
  <si>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</si>
  <si>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</si>
  <si>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</si>
  <si>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</si>
  <si>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Pożyczki do zaciągnięcia w roku budżetowym 2007</t>
  </si>
  <si>
    <t>Wydatki na zakupy inwestycyjne</t>
  </si>
  <si>
    <t>Powiatowe Centra Pomocy Rodzinie</t>
  </si>
  <si>
    <t>Gospodarka komunalna i ochrona środowiska</t>
  </si>
  <si>
    <t xml:space="preserve">                                 Limity wydatków na wieloletnie programy inwestycyjne w latach 2005 - 2009                                                                                         </t>
  </si>
  <si>
    <t>Nazwa zadania inwestycyjnego i okres realizacji (w latach)</t>
  </si>
  <si>
    <t xml:space="preserve">Łączne koszty finansowe 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</si>
  <si>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</si>
  <si>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</si>
  <si>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</si>
  <si>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</si>
  <si>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</si>
  <si>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j.s.t.</t>
  </si>
  <si>
    <t>kredyty i pożyczki</t>
  </si>
  <si>
    <t xml:space="preserve">kredyty  i pożyczki </t>
  </si>
  <si>
    <t>środki pochodzące z innych źródeł</t>
  </si>
  <si>
    <t>środki wymienione w art.5 ust.1pkt 2 i 3 u.f.p</t>
  </si>
  <si>
    <t>Modernizacja drogi powiatowej nr 40454 Olecko-Świętajno (lata: 2001 - 2002)</t>
  </si>
  <si>
    <t>Powiatowy Zarząd Dróg w Olecku</t>
  </si>
  <si>
    <t>6058    6059</t>
  </si>
  <si>
    <t>"Przebudowa drogi powiatowej nr 40454Olecko-Świętajno-Dunajek km 7+350 do km 13+000 dł. 5,65 km" w ramach ZPORR (lata 2005-2007)**</t>
  </si>
  <si>
    <t>Przebudowa dróg powiatowych  w mieście Olecko (w zakresie dokumentacji projektowej w roku 2007)</t>
  </si>
  <si>
    <t>"Przebudowa drogi powiatowej nr 1940 N Kukowo - Zatyki - Kijewo" w zakresie dokumentacji projektowej</t>
  </si>
  <si>
    <t>Przebudowa drogi powiatowej nr 1857 N Orłowo-Wronki-PołoStraduny, na odcinku Wronki - Sajzy (w roku 2007 w zakresie wykonania dokumentacji projektowej)</t>
  </si>
  <si>
    <t>Przebudowa i modernizacja Szpitala Powiatowego w Olecku (lata: 1986 - 2008)</t>
  </si>
  <si>
    <t>Starostwo Powiatowe                         w Olecku</t>
  </si>
  <si>
    <t>X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</si>
  <si>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</si>
  <si>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</si>
  <si>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</si>
  <si>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</si>
  <si>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 xml:space="preserve">                                 Zadania inwestycyjne w 2007 r.                                                                                              </t>
  </si>
  <si>
    <t>Przebudowa drogi powiatowej nr 1913 N Wojnasy - Cimochy - Dorsze - Kalinowo na odcinku Cimochy - Cimoszki o dł. 0,38 km.</t>
  </si>
  <si>
    <t>Powiatowy Zarząd Dróg                 w Olecku</t>
  </si>
  <si>
    <t>Przebudowa drogi powiatowej nr 1947 N Wieliczki-Markowskie (m. Wieliczki - ul. Tunelowa)</t>
  </si>
  <si>
    <t>Powiatowy Zarząd Dróg                     w Olecku</t>
  </si>
  <si>
    <t>Zakup  samochodu ratowniczo-gaśniczego</t>
  </si>
  <si>
    <t>Dochody i wydatki związane z realizacją zadań z zakresu administracji rządowej i innych zadań zleconych odrębnymi ustawami w 2007r.</t>
  </si>
  <si>
    <t>Dochody - Dotacje ogółem</t>
  </si>
  <si>
    <t xml:space="preserve">Dochody do przekazania do budżetu państwa                            </t>
  </si>
  <si>
    <t>pochodne od wynagrodzeń</t>
  </si>
  <si>
    <t>świadczenia społeczne</t>
  </si>
  <si>
    <t>I</t>
  </si>
  <si>
    <t>DOCHODY SKARBU PAŃSTWA</t>
  </si>
  <si>
    <t xml:space="preserve"> </t>
  </si>
  <si>
    <t>01008</t>
  </si>
  <si>
    <t>2350</t>
  </si>
  <si>
    <t>Melioracje wodne</t>
  </si>
  <si>
    <t>II</t>
  </si>
  <si>
    <t>DOCHODY I WYDATKI ZWIĄZANE Z REALIZACJĄ ZADAŃ ZLECONYCH</t>
  </si>
  <si>
    <t>211</t>
  </si>
  <si>
    <t>Dodatkowe wynagr. roczne</t>
  </si>
  <si>
    <t>0</t>
  </si>
  <si>
    <t>Pozostałe podatki na rzecz jst</t>
  </si>
  <si>
    <t>Pozostałe opłaty na rzecz jst</t>
  </si>
  <si>
    <t>Wynagr. osob. członk. korpusu służby cywil.</t>
  </si>
  <si>
    <t>Opłaty czynszowe za pomieszcz.biurowe</t>
  </si>
  <si>
    <t>Różne wydatki na rzecz osób fiz.</t>
  </si>
  <si>
    <t>Wydatki osob.nie zal. do wynagrodzeń</t>
  </si>
  <si>
    <t>Wynagr.osobow.korpusu służby cywilnej</t>
  </si>
  <si>
    <t>Dodatkowe wynagrodzenie roczne</t>
  </si>
  <si>
    <t>Uposaż.żołn. zawod. i nadtermin.oraz funkcjonar.</t>
  </si>
  <si>
    <t>Pozostałe należn. funkcjonar.</t>
  </si>
  <si>
    <t xml:space="preserve">Składki na ubezp.społeczne </t>
  </si>
  <si>
    <t>Opłaty na rzecz jst</t>
  </si>
  <si>
    <t>Składki na ubezp.zdr.os.nie obj.obow.ubezp.</t>
  </si>
  <si>
    <t>Składki na ubezp.zdrowotne</t>
  </si>
  <si>
    <t>85318</t>
  </si>
  <si>
    <t>Zakup leków i środków medycznych</t>
  </si>
  <si>
    <t>Szkolenie pracowników</t>
  </si>
  <si>
    <t>RAZEM:</t>
  </si>
  <si>
    <t>Dotacje ogółem</t>
  </si>
  <si>
    <t>Z tego:</t>
  </si>
  <si>
    <t>wynagrodznia</t>
  </si>
  <si>
    <t>Placówki Opiekuńczo-Wychowawcze</t>
  </si>
  <si>
    <t>Zakup leków i mater.medycznych</t>
  </si>
  <si>
    <t>OGÓŁEM DOTACJE NA ZADANIA WŁASNE</t>
  </si>
  <si>
    <t xml:space="preserve">            Marian Świerszcz</t>
  </si>
  <si>
    <t>Dochody i wydatki związane z realizacją zadań  realizowanych na podstwaie umów (porozumień) z jednostkami samorządu terytorialnego w 2007 roku</t>
  </si>
  <si>
    <t>Dotacje otrzymane ogółem</t>
  </si>
  <si>
    <t>z tego</t>
  </si>
  <si>
    <t>Pochodne od wynagrodzerń</t>
  </si>
  <si>
    <t>dotacje</t>
  </si>
  <si>
    <t>UMOWY</t>
  </si>
  <si>
    <t>POROZUMIENIA</t>
  </si>
  <si>
    <t>Gmina Olecko</t>
  </si>
  <si>
    <t>Placówki dokształcania i doskon.naucz.</t>
  </si>
  <si>
    <t>Placówki opiekuńczo-wychowawcze</t>
  </si>
  <si>
    <t>Powiat Gołdap</t>
  </si>
  <si>
    <t>Powiat Węgorzewo</t>
  </si>
  <si>
    <t>Powiat Ełk</t>
  </si>
  <si>
    <t>Powiat Grajewo</t>
  </si>
  <si>
    <t>Powiat Sejny</t>
  </si>
  <si>
    <t>Miasto Suwałki</t>
  </si>
  <si>
    <t>Powiat suwalski</t>
  </si>
  <si>
    <t>Powiat augustowski</t>
  </si>
  <si>
    <t>Powiat ełcki</t>
  </si>
  <si>
    <t>Powiat gołdapski</t>
  </si>
  <si>
    <t>Gmina Wieliczki</t>
  </si>
  <si>
    <t>Gmina Kowale Oleckie</t>
  </si>
  <si>
    <t>Gmina Świętajno</t>
  </si>
  <si>
    <t>Dotacja celowa z budżetu państwa na zadania bieżącena podstawie porozumień z organami administracji państwowej</t>
  </si>
  <si>
    <t>g)</t>
  </si>
  <si>
    <t>2120</t>
  </si>
  <si>
    <t>PLAN  DOCHODÓW  BUDŻETU  POWIATU  NA  ROK  2007</t>
  </si>
  <si>
    <t>- na zadania zlecone (§ 2110 i § 6410)</t>
  </si>
  <si>
    <t xml:space="preserve">          Marian Świerszcz</t>
  </si>
  <si>
    <t xml:space="preserve">Komenda Powiatowa Państwowej Straży Pożarnej </t>
  </si>
  <si>
    <t xml:space="preserve">Wydatki inwestycyjne - zakup samochodu </t>
  </si>
  <si>
    <t>Rehabilitacja zawodowa i społeczna</t>
  </si>
  <si>
    <t>Kultura i ochrona dziedzictwa narodowego</t>
  </si>
  <si>
    <t>RAZEM UMOWY I POROZUMIENIA</t>
  </si>
  <si>
    <t>Środki na dofinansowanie własnych inwestycji pozyskane z innych źródeł</t>
  </si>
  <si>
    <t xml:space="preserve"> Przewodniczący Rady Powiatu:</t>
  </si>
  <si>
    <t xml:space="preserve">                                                </t>
  </si>
  <si>
    <t xml:space="preserve">Plan przychodów i wydatków Powiatowego Funduszu Ochrony Środowiska                               i Gospodarki Wodnej </t>
  </si>
  <si>
    <t>Plan na 2007 r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</si>
  <si>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</si>
  <si>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</si>
  <si>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</si>
  <si>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</si>
  <si>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</si>
  <si>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</si>
  <si>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§0690-opłaty i kary z tyt.gosp.korzystania ze środowiska</t>
  </si>
  <si>
    <t>§2710-wpływy z tyt.pomocy finans.udziel.między j.s.t.na dofin.własnych zadań bieżących</t>
  </si>
  <si>
    <t>Wydatki</t>
  </si>
  <si>
    <t>§ 2440-dotacje przekazane z funduszy celowych na realizację zadań bieżących dla jednostek sektora finansów publicznych</t>
  </si>
  <si>
    <t>§ 2710 wydatki na pomoc finansową udzielaną na podstawie porozumień z jst na dofinansow. zadań bieżących</t>
  </si>
  <si>
    <t>§ 2450-dotacje przekazane z funduszy celowych na realizację zadań bieżących dla jednostek niezalicznych do sektora finansów publicznych</t>
  </si>
  <si>
    <t>Wydatki majątkowe, w tym</t>
  </si>
  <si>
    <t>§ 6120- wydatki na zakupy inwestycyjne</t>
  </si>
  <si>
    <t>§ 6260 - dotacja z f-szy cel.na realiz.inwest.jedn.sekt.fin.publ.</t>
  </si>
  <si>
    <t>OBSŁUGA DŁUGU PUBLICZNEGO</t>
  </si>
  <si>
    <t>Rehabilitacja zawodowa i społeczna osób niepełnosprawnych</t>
  </si>
  <si>
    <t>§6270  - dotacje z f-szy celowych na realiz.inwest.jedn.nie zal.do sektora fin.publ.</t>
  </si>
  <si>
    <t>IV</t>
  </si>
  <si>
    <t>Stan funduszy na koniec roku, w tym:</t>
  </si>
  <si>
    <t>Przewodniczący Rady Powiatu:</t>
  </si>
  <si>
    <t>Zakup pom.nauk.dydakt.książek</t>
  </si>
  <si>
    <t>Powiat zielonogórski</t>
  </si>
  <si>
    <t>Opłaty czynsz. za pomieszcz. biurowe</t>
  </si>
  <si>
    <t>Dot. cel. przek. gminie na zadania bieżące</t>
  </si>
  <si>
    <t>Ośrodek interwencji kryzysowej</t>
  </si>
  <si>
    <t>Zakupy pomocy naukowych</t>
  </si>
  <si>
    <t>Dochody i wydatki związane z realizacją zadań z zakresu administracji rządowej wykonywanych na podstawie porozumień z organami administracji rządowej w 2007r.</t>
  </si>
  <si>
    <t>Przebudowa drogi powiatowej  nr 1826 N Dudki- Zajdy-Kukowo-Nowy Młyn (odcinek Dudki- Zajdy) oraz przebudowa drogi powiatowej nr 1901N Giże - Dudki - Gąski (odcinek Giże-Dudki)</t>
  </si>
  <si>
    <t>Zakup koparko-ładowarki wraz z oprzyrządowaniem (łyżka skarpówka i pług do zimowego utrzymania)</t>
  </si>
  <si>
    <t>Pozost. podatki na rzecz j.s.t.</t>
  </si>
  <si>
    <t>Wynagr.os.czł.korp.sł.cywiln.</t>
  </si>
  <si>
    <t>Opłaty czynsz.za pom..biur.</t>
  </si>
  <si>
    <t>Zakup materiał.papierniczych</t>
  </si>
  <si>
    <t>Wynagr. osob. pracowników</t>
  </si>
  <si>
    <t>Szkol. prac.niebęd. czł.sł.cywilnej</t>
  </si>
  <si>
    <t xml:space="preserve">                                         w roku 2007 - przychody i rozchody budżetu</t>
  </si>
  <si>
    <t>Finansowanie (Przychody - Rozchody  III - IV)</t>
  </si>
  <si>
    <t>§  952</t>
  </si>
  <si>
    <t>§  955</t>
  </si>
  <si>
    <t>§ od 941 do 944</t>
  </si>
  <si>
    <t>§ 957</t>
  </si>
  <si>
    <t>§  931</t>
  </si>
  <si>
    <t>§  992</t>
  </si>
  <si>
    <t>§  995</t>
  </si>
  <si>
    <t>§  994</t>
  </si>
  <si>
    <t>§  982</t>
  </si>
  <si>
    <t>§ 995</t>
  </si>
  <si>
    <t>Szkol. prac.niebęd. czł.sł.cywil.</t>
  </si>
  <si>
    <t>Dział, rozdz</t>
  </si>
  <si>
    <t>Zakup uslug obej. tłumaczenia</t>
  </si>
  <si>
    <t>Koszty postęp. sądow. i prok.</t>
  </si>
  <si>
    <t>Dot. cel. przek. j.s.t. przez inną j.s.t. będącą instyt. wdraż. na inwest. i zakupy inwest. realiz. na pdst. poroz. i umów</t>
  </si>
  <si>
    <t>Wypł. z tyt. poręcz. i gwarancji</t>
  </si>
  <si>
    <t>Zakup akces. komputerowych</t>
  </si>
  <si>
    <t xml:space="preserve">Dot.podm.z budż.dla szk.niepub.  </t>
  </si>
  <si>
    <t>Zakup akcesor. komputerowych</t>
  </si>
  <si>
    <t>Wydat.nie zalicz.do wynagr.</t>
  </si>
  <si>
    <t>Źródła sfinansowania deficytu lub rozdysponowania nadwyżki budżetowej</t>
  </si>
  <si>
    <t>Fundusz Ochrony Gruntów Rolnych</t>
  </si>
  <si>
    <t>dotacje celowe na finansowanie inwestycji jednostek sektora finansów publicznych</t>
  </si>
  <si>
    <t>01028</t>
  </si>
  <si>
    <t>0470</t>
  </si>
  <si>
    <t xml:space="preserve">dotacje celowe otrzymane z gmin na zadania bieżące </t>
  </si>
  <si>
    <t>f)</t>
  </si>
  <si>
    <t>Szkolenia pracowników</t>
  </si>
  <si>
    <t>Wykonanie na 31.12.2006</t>
  </si>
  <si>
    <t>Zakup środków żywności</t>
  </si>
  <si>
    <t>Zakup leków i mater.medycz.</t>
  </si>
  <si>
    <t>GOSPODARKA MIESZKANIOWA ORAZ NIEMATERIALNE USŁUGI KOMUNALNE</t>
  </si>
  <si>
    <t>2130</t>
  </si>
  <si>
    <t>Wpływy z opłat za zarząd nieruchomościami</t>
  </si>
  <si>
    <t>Dotacje otrzymane z funduszy celowych na realizację zadań bieżących jednostek sektora finansów publicznych</t>
  </si>
  <si>
    <t xml:space="preserve">Uposaż.żołnierzy zawodowych i nadterminow. oraz funkcjonariuszy </t>
  </si>
  <si>
    <t xml:space="preserve">Dot. podmiot. z budż. dla szkół niepublicz:  </t>
  </si>
  <si>
    <t>Pozost.podatki na rzecz budżetów j.s.t.</t>
  </si>
  <si>
    <t xml:space="preserve">Wydatki na zakupy inwestycyjne </t>
  </si>
  <si>
    <t>Kredyty do zaciągnięcia w roku budżetowym 2007</t>
  </si>
  <si>
    <t>dotacje otrzymane z gminy na zakupy inwestycyjne</t>
  </si>
  <si>
    <t>dotacje otrzymane z samorządu województwa na zakupy inwestycyjne</t>
  </si>
  <si>
    <t>Spłata pożyczek zaciągniętych w  roku budżetowym 2007</t>
  </si>
  <si>
    <t>Skł. na ubezp. zdrow.osób nie obj. obow.ubezp.zdrow.</t>
  </si>
  <si>
    <t>Jednostki specjalistycznego poradnictwa, mieszkania chronione       i ośrodki interwencji kryzysowej</t>
  </si>
  <si>
    <t>17.</t>
  </si>
  <si>
    <t>Fundusz Ochrony Środowiska i Gospodarki Wodnej</t>
  </si>
  <si>
    <t>Dotacje otrzymane z funduszy celowych na finansowanie zakupów inwestycyjnych jednostek sektora finansów publicznych</t>
  </si>
  <si>
    <t>6060</t>
  </si>
  <si>
    <t>Wydatki na zakupy inwestycyjne jednostek budżetowych</t>
  </si>
  <si>
    <t>Zakup akcesor. Komputer.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</si>
  <si>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</si>
  <si>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</si>
  <si>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</si>
  <si>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</si>
  <si>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</si>
  <si>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</si>
  <si>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</si>
  <si>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</si>
  <si>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</si>
  <si>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</si>
  <si>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</si>
  <si>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</si>
  <si>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</si>
  <si>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</si>
  <si>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</si>
  <si>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</si>
  <si>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</si>
  <si>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</si>
  <si>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</si>
  <si>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</si>
  <si>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</si>
  <si>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</si>
  <si>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</si>
  <si>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</si>
  <si>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</si>
  <si>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</si>
  <si>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</si>
  <si>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</si>
  <si>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 xml:space="preserve"> § 4210 - zakup materiałów i wyposażenia</t>
  </si>
  <si>
    <t>§ 4300 - zakup usług pozostałych</t>
  </si>
  <si>
    <t>§  4700 - szkolenia pracowników</t>
  </si>
  <si>
    <t>§  4750 - zakup akcesoriów komputerowych</t>
  </si>
  <si>
    <t>Przeciwdziałanie alkoholizmowi</t>
  </si>
  <si>
    <t>Dotacje celowe otrzymane od samorządu województwa na zadania bieżące realizowane na podstawie umów</t>
  </si>
  <si>
    <t>Miasto Białystok</t>
  </si>
  <si>
    <t>Prognoza kwoty długu powiatu na lata 2006 - 2016</t>
  </si>
  <si>
    <t>Zakup elementów do zadania "Platforma 112"</t>
  </si>
  <si>
    <t>Poradnie Psychologiczno-Pedagogiczne</t>
  </si>
  <si>
    <t>2700</t>
  </si>
  <si>
    <t>środki na dofinansowanie własnych zadań bieżących powiatów pozyskane z innychźródeł</t>
  </si>
  <si>
    <t xml:space="preserve">Zakup pieca na wodę i zbiornika na olej opałowy </t>
  </si>
  <si>
    <t>Wydatki inwestycyjne</t>
  </si>
  <si>
    <t>4427</t>
  </si>
  <si>
    <t>4160</t>
  </si>
  <si>
    <t>Pokrycie przejętych zobowiązań po likwidowanych i przekształcanych jednostkach zalicznych do sektora finansów publicznych</t>
  </si>
  <si>
    <t>Dotacja celowa z budżetu państwa na zadania bieżące na podstawie porozumień z organami administracji państwowej</t>
  </si>
  <si>
    <t>2760</t>
  </si>
  <si>
    <t>środki na uzupełnienie dochodów</t>
  </si>
  <si>
    <t>Wykonanie audytów energetycznych</t>
  </si>
  <si>
    <t>Starostwo Powiatowe w Olecku</t>
  </si>
  <si>
    <t xml:space="preserve">Zakup kontenerów do segregacji śmieci, zakup wózka do przewozu osób i zakup wanny z hydromasażem                                                                            </t>
  </si>
  <si>
    <t>Dotacje podmiotowe w 2007 r.</t>
  </si>
  <si>
    <t>Nazwa jednostki</t>
  </si>
  <si>
    <t>kwota dotacji</t>
  </si>
  <si>
    <t xml:space="preserve">Zakład Doskonalenia Zawodowego w Białymstoku </t>
  </si>
  <si>
    <t>Centrum Edukacji i Rozwoju Zawodowego w Olecku</t>
  </si>
  <si>
    <t>Centrum "Omega"</t>
  </si>
  <si>
    <t>Studium Policealne Hotelarstwa (zaoczne dla dorosłych)</t>
  </si>
  <si>
    <t>Szkoły prowadzone przez Jolantę i Cezarego Dzioba w Kowalach Oleckich</t>
  </si>
  <si>
    <t xml:space="preserve">                                             Marian Świerszcz</t>
  </si>
  <si>
    <t>Zakup przyczepy do ciągnika  o ładowności 8t                    i skrapiarki do remontów cząstkowych</t>
  </si>
  <si>
    <t>Opracowanie projektu budowlanego p.n. "Unowocześnienie bazy kształcenia zawodowego na bazę kształcenia praktycznego"</t>
  </si>
  <si>
    <t>Dom Pomocy Społecznej                        w Kowalach Oleckich</t>
  </si>
  <si>
    <t>Zespół Szkół Technicznych                 w Olecku</t>
  </si>
  <si>
    <t>Komenda Powiatowa Państwowej Straży Pożarnej                    w Olecku</t>
  </si>
  <si>
    <t>Komenda Powiatowa Państwowej Straży Pożarnej                       w Olecku</t>
  </si>
  <si>
    <t>Powiatowy Zaerząd Dróg                          w Olecku</t>
  </si>
  <si>
    <t>Powiatowy Zaerząd Dróg                           w Olecku</t>
  </si>
  <si>
    <t>bieżące</t>
  </si>
  <si>
    <t>majątkowe</t>
  </si>
  <si>
    <t>Środki otrzymane od pozostałych jedn. sektora inansów publicznych</t>
  </si>
  <si>
    <t>Dotacje na wydatki i zakupy inwestycyjne</t>
  </si>
  <si>
    <t>Modernizacja pomieszczeń garażowych</t>
  </si>
  <si>
    <t>Transporty i łączność</t>
  </si>
  <si>
    <t>Gospodarka mieszkaniowa oraz niematerialne usługi komunalne</t>
  </si>
  <si>
    <t xml:space="preserve">dotacje celowe przekazane dla samorządu województwa na zadania bieżące </t>
  </si>
  <si>
    <t>Bezpieczeństwo publiczne i ochrona przeciwpożaroowa</t>
  </si>
  <si>
    <t>Dotacje celowe przekazane powiatowi na zadania bieżące, w tym:</t>
  </si>
  <si>
    <t>powiat ełcki</t>
  </si>
  <si>
    <t xml:space="preserve">dotacje celowe otrzymane z gmin na zadania bieżące, w tym: </t>
  </si>
  <si>
    <t xml:space="preserve">dotacje celowe przekazane gminie na zadania bieżące, w tym: </t>
  </si>
  <si>
    <t>dotacje celowe otrzymane z powiatu na zadania bieżące, w tym:</t>
  </si>
  <si>
    <t>Dotacje celowe przekazane gminie na zadania bieżące, w tym:</t>
  </si>
  <si>
    <t>Szkolne schroniska  młodzieżowe</t>
  </si>
  <si>
    <t>dotacje celowe otrzymane z gmin na inwestycje,         w tym:</t>
  </si>
  <si>
    <t>dotacje celowe przekazane gminie na zadania bieżące , w tym:</t>
  </si>
  <si>
    <t xml:space="preserve">dotacje celowe otrzymane z gmin na zadania bieżące,  w tym: </t>
  </si>
  <si>
    <t>dotacje celowe otrzymane z gmin na inwestycje,             w tym:</t>
  </si>
  <si>
    <t>dotacje celowe otrzymane z gmin na inwestycje,        w tym:</t>
  </si>
  <si>
    <t xml:space="preserve">Gmina Olecko </t>
  </si>
  <si>
    <t>Dochody i wydatki  z otrzymanych dotacji celowych z budżetu państwa na realizację bieżacych zadań własnych powiatu w 2007r.</t>
  </si>
  <si>
    <t>Szkoły Podstawowe Specjalne - Centrum Edukacji Specjalnej</t>
  </si>
  <si>
    <t>Przedszkola Specjalne - Centrum Edukacji Specjalnej</t>
  </si>
  <si>
    <t>Gimnazjum Specjalne - Centrum Edukacji Specjalnej</t>
  </si>
  <si>
    <t>Zasadnicza Szkoła Zawodowa - Centrum Edukacji Specjalnej</t>
  </si>
  <si>
    <t>Licea ogólnokształcące, w tym:</t>
  </si>
  <si>
    <t>Szkoły zawodowe, w tym:</t>
  </si>
  <si>
    <t>Dotacje celowe otrzymane z budżetu państwa na realizację bieżących zadań własnych powiatu</t>
  </si>
  <si>
    <t>- w ramach porozumień (umów) z j.s.t (§ 2310, 2320,2330.6610)</t>
  </si>
  <si>
    <t>6410</t>
  </si>
  <si>
    <t>dotacje celowe z zakresu administracji rządowej na zadania bieżące</t>
  </si>
  <si>
    <t>dotacje celowe z zakresu administracji rządowej na inwestycje</t>
  </si>
  <si>
    <t>Ogółem Oświata i Wychowanie</t>
  </si>
  <si>
    <t>8010</t>
  </si>
  <si>
    <t>Rozliczenia z bankami związane z obsługą długu publicznego</t>
  </si>
  <si>
    <t>8060</t>
  </si>
  <si>
    <t>Odsetki i opłaty od otrzymanych pożyczek i kredytów zagranicznych</t>
  </si>
  <si>
    <t>Dotacje celowe przekazane do samorządu województwa na zadania bieżące</t>
  </si>
  <si>
    <t>dotacje dla gmin na zadania bieżące realizowane na podstawie porozumień</t>
  </si>
  <si>
    <t>6928</t>
  </si>
  <si>
    <t>6929</t>
  </si>
  <si>
    <t>Dot. cel. przek. j.s.t. przez inną j.s.t. będącą instyt. wdraż. na inwest. i zakupy inwest. realiz. na pdst. poroz. i umów, w tym:</t>
  </si>
  <si>
    <t>Samorząd Województwa Warmińsko-Mazurskiego</t>
  </si>
  <si>
    <t>- na zadania  w ramach porozumień z administracją rządową(§ 2120)</t>
  </si>
  <si>
    <t>12</t>
  </si>
  <si>
    <t>Zmiany</t>
  </si>
  <si>
    <t>Załącznik nr 1 do Uchwały Rady Powiatu w Olecku Nr XII /...../07 z dnia 27 grudnia 2007r.</t>
  </si>
  <si>
    <r>
      <t>Załącznik nr 2 do Uchwały Rady Powiatu w Olecku Nr XI</t>
    </r>
    <r>
      <rPr>
        <b/>
        <sz val="8"/>
        <rFont val="Arial CE"/>
        <family val="0"/>
      </rPr>
      <t>II</t>
    </r>
    <r>
      <rPr>
        <sz val="8"/>
        <rFont val="Arial CE"/>
        <family val="0"/>
      </rPr>
      <t>/...../07 z dn 27 grudnia 2007 roku</t>
    </r>
  </si>
  <si>
    <t>Lp</t>
  </si>
  <si>
    <t>Stan środków pieniężnych  na początku roku</t>
  </si>
  <si>
    <t>Dochody</t>
  </si>
  <si>
    <t xml:space="preserve">Wydatki  </t>
  </si>
  <si>
    <t>Stan środków pieniężnych  na koniec roku</t>
  </si>
  <si>
    <t>Dochody własne ogółem,                            w tym:</t>
  </si>
  <si>
    <t>Ośrodek Szkolno-Wychowawczy dla Dzieci Głuchych w Olecku</t>
  </si>
  <si>
    <t>Dom Dziecka w Olecku</t>
  </si>
  <si>
    <t>Powiatowe Centrum Pomocy Rodzinie w Olecku</t>
  </si>
  <si>
    <t>Plan dochodów i wydatków dochodów własnych jednostek budżetowych na  2007 rok</t>
  </si>
  <si>
    <t>Zespół Szkół Technicznych                  w Olecku</t>
  </si>
  <si>
    <t>Zespół Szkół Licealnych                                      i Zawodowych w Olecku</t>
  </si>
  <si>
    <t>Wydatki na programy i projekty realizowane ze środków pochodzących z  funduszy strukturalnych i Funduszu Spójności</t>
  </si>
  <si>
    <t>Projekt</t>
  </si>
  <si>
    <t>Kategoria (dział, rozdział)</t>
  </si>
  <si>
    <t>Wydatki w okresie realizacji Projektu (całkowita wartość projektu) (5+6)</t>
  </si>
  <si>
    <t>Planowane wydatki:</t>
  </si>
  <si>
    <t>Środki z budżetu krajowego</t>
  </si>
  <si>
    <t>Środki z budżetu UE</t>
  </si>
  <si>
    <t>2007 rok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</si>
  <si>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</si>
  <si>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</si>
  <si>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</si>
  <si>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</si>
  <si>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</si>
  <si>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</si>
  <si>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</si>
  <si>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</si>
  <si>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</si>
  <si>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</si>
  <si>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</si>
  <si>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</si>
  <si>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Program: ZPORR 2004-2006 "Przebudowa drogi powiatowej nr 40454 Olecko - Świętajno - Dunajek km 7+350 - km 13+000"</t>
  </si>
  <si>
    <t>Priorytet 3 - Rozwój lokalny</t>
  </si>
  <si>
    <t xml:space="preserve">Działanie 3.1 Obszary wiejskie </t>
  </si>
  <si>
    <t>Razem wydatki:</t>
  </si>
  <si>
    <t>600, 60014</t>
  </si>
  <si>
    <t>z tego: dotychczas poniesione</t>
  </si>
  <si>
    <t>2007 r.</t>
  </si>
  <si>
    <t xml:space="preserve">Program: ZPORR 2004-2006 "Przebudowa (modernizacja) Szpitala powiatowego w Olecku" </t>
  </si>
  <si>
    <t>Działanie 3.5.2 Lokalna infrastruktura ochrony zdrowia</t>
  </si>
  <si>
    <t>851, 85111</t>
  </si>
  <si>
    <t>Wydatki bieżące razem:</t>
  </si>
  <si>
    <t>2.1</t>
  </si>
  <si>
    <t>Program: ZPORR 2006-2007 "Wspieranie rozwoju edukacyjnego studentów w powiecie oleckim"</t>
  </si>
  <si>
    <t>Priorytet 2 - Wzmocnienie rozwoju zasobów ludzkich w regionach</t>
  </si>
  <si>
    <t>Działanie 2.2 Wyrównywanie szans edukacyjnych poprzez programy stypendialne</t>
  </si>
  <si>
    <t>803, 80309</t>
  </si>
  <si>
    <t>2.2</t>
  </si>
  <si>
    <t xml:space="preserve">Program: ZPORR 2006-2007 "Wspieranie rozwoju edukacyjnego młodzieży wiejskiej z terenu powiatu oleckiego" </t>
  </si>
  <si>
    <t>854, 85415</t>
  </si>
  <si>
    <t>Ogółem (1+2)</t>
  </si>
  <si>
    <r>
      <t xml:space="preserve">Załącznik nr 3 do Uchwały Rady Powiatu w Olecku Nr </t>
    </r>
    <r>
      <rPr>
        <b/>
        <sz val="8"/>
        <rFont val="Arial CE"/>
        <family val="2"/>
      </rPr>
      <t xml:space="preserve">XII </t>
    </r>
    <r>
      <rPr>
        <sz val="8"/>
        <rFont val="Arial CE"/>
        <family val="2"/>
      </rPr>
      <t>/...../07 z dnia 27 grudnia 2007 roku</t>
    </r>
  </si>
  <si>
    <t>Załącznik nr 3a do Uchwały Rady Powiatu w Olecku Nr XII/...../07 z dnia 27 grudnia 2007 roku</t>
  </si>
  <si>
    <t>Załącznik nr 3b do Uchwały Rady Powiatu w Olecku nr XII /…./07                  z dnia 27 grudnia 2007 roku</t>
  </si>
  <si>
    <t>Załącznik Nr 12 do Uchwały Rady Powiatu w Olecku Nr XIII /...../07 z dnia 27 grudnia 2007 roku</t>
  </si>
  <si>
    <t>Załącznik nr 13</t>
  </si>
  <si>
    <t>71095</t>
  </si>
  <si>
    <t>Pozostała działalniość</t>
  </si>
  <si>
    <t>4580</t>
  </si>
  <si>
    <t>4590</t>
  </si>
  <si>
    <t>Pozostałe odsetki</t>
  </si>
  <si>
    <t>Kary i odszkodowania wypłacone na rzecz osób fizycznych</t>
  </si>
  <si>
    <t>Wydatki inwestycyjne jednostek budżetowych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</si>
</sst>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u val="single"/>
      <sz val="9"/>
      <name val="Arial CE"/>
      <family val="2"/>
    </font>
    <font>
      <b/>
      <u val="single"/>
      <sz val="10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i/>
      <sz val="8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4" fillId="0" borderId="0" xfId="0" applyFont="1" applyAlignment="1">
      <alignment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49" fontId="8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right"/>
    </xf>
    <xf numFmtId="49" fontId="8" fillId="4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9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9" fillId="5" borderId="1" xfId="0" applyFont="1" applyFill="1" applyBorder="1" applyAlignment="1">
      <alignment/>
    </xf>
    <xf numFmtId="0" fontId="4" fillId="5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3" fontId="11" fillId="0" borderId="1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49" fontId="9" fillId="2" borderId="3" xfId="0" applyNumberFormat="1" applyFont="1" applyFill="1" applyBorder="1" applyAlignment="1">
      <alignment horizontal="center"/>
    </xf>
    <xf numFmtId="49" fontId="9" fillId="3" borderId="10" xfId="0" applyNumberFormat="1" applyFont="1" applyFill="1" applyBorder="1" applyAlignment="1">
      <alignment/>
    </xf>
    <xf numFmtId="49" fontId="11" fillId="3" borderId="11" xfId="0" applyNumberFormat="1" applyFont="1" applyFill="1" applyBorder="1" applyAlignment="1">
      <alignment horizontal="left"/>
    </xf>
    <xf numFmtId="49" fontId="9" fillId="5" borderId="3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9" fillId="3" borderId="3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9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3" borderId="3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0" fillId="2" borderId="0" xfId="0" applyFill="1" applyAlignment="1">
      <alignment wrapText="1"/>
    </xf>
    <xf numFmtId="3" fontId="9" fillId="3" borderId="1" xfId="0" applyNumberFormat="1" applyFont="1" applyFill="1" applyBorder="1" applyAlignment="1">
      <alignment/>
    </xf>
    <xf numFmtId="3" fontId="9" fillId="3" borderId="9" xfId="0" applyNumberFormat="1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3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0" fontId="11" fillId="2" borderId="1" xfId="0" applyFont="1" applyFill="1" applyBorder="1" applyAlignment="1">
      <alignment wrapText="1"/>
    </xf>
    <xf numFmtId="0" fontId="13" fillId="0" borderId="3" xfId="0" applyFont="1" applyBorder="1" applyAlignment="1">
      <alignment/>
    </xf>
    <xf numFmtId="10" fontId="7" fillId="0" borderId="12" xfId="0" applyNumberFormat="1" applyFont="1" applyBorder="1" applyAlignment="1">
      <alignment horizontal="center" wrapText="1"/>
    </xf>
    <xf numFmtId="10" fontId="7" fillId="0" borderId="13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0" fontId="7" fillId="3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/>
    </xf>
    <xf numFmtId="49" fontId="9" fillId="5" borderId="3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7" fillId="4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3" fontId="7" fillId="3" borderId="9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8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3" fontId="4" fillId="4" borderId="9" xfId="0" applyNumberFormat="1" applyFont="1" applyFill="1" applyBorder="1" applyAlignment="1">
      <alignment/>
    </xf>
    <xf numFmtId="3" fontId="0" fillId="0" borderId="9" xfId="0" applyNumberFormat="1" applyBorder="1" applyAlignment="1">
      <alignment/>
    </xf>
    <xf numFmtId="3" fontId="4" fillId="4" borderId="9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9" fillId="3" borderId="11" xfId="0" applyNumberFormat="1" applyFont="1" applyFill="1" applyBorder="1" applyAlignment="1">
      <alignment/>
    </xf>
    <xf numFmtId="3" fontId="9" fillId="3" borderId="19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/>
    </xf>
    <xf numFmtId="3" fontId="9" fillId="5" borderId="9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7" fillId="4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/>
    </xf>
    <xf numFmtId="49" fontId="8" fillId="0" borderId="1" xfId="0" applyNumberFormat="1" applyFont="1" applyBorder="1" applyAlignment="1">
      <alignment horizontal="left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41" fontId="11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41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41" fontId="11" fillId="5" borderId="1" xfId="0" applyNumberFormat="1" applyFont="1" applyFill="1" applyBorder="1" applyAlignment="1">
      <alignment horizontal="center" vertical="center"/>
    </xf>
    <xf numFmtId="41" fontId="11" fillId="0" borderId="16" xfId="0" applyNumberFormat="1" applyFont="1" applyBorder="1" applyAlignment="1">
      <alignment horizontal="left"/>
    </xf>
    <xf numFmtId="41" fontId="11" fillId="0" borderId="16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41" fontId="11" fillId="0" borderId="20" xfId="0" applyNumberFormat="1" applyFont="1" applyBorder="1" applyAlignment="1">
      <alignment horizontal="left"/>
    </xf>
    <xf numFmtId="41" fontId="9" fillId="7" borderId="1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3" fontId="0" fillId="0" borderId="9" xfId="0" applyNumberFormat="1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0" borderId="14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49" fontId="0" fillId="0" borderId="0" xfId="0" applyNumberFormat="1" applyAlignment="1">
      <alignment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3" fontId="7" fillId="8" borderId="1" xfId="0" applyNumberFormat="1" applyFont="1" applyFill="1" applyBorder="1" applyAlignment="1">
      <alignment horizontal="center"/>
    </xf>
    <xf numFmtId="3" fontId="7" fillId="8" borderId="9" xfId="0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8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wrapText="1"/>
    </xf>
    <xf numFmtId="3" fontId="7" fillId="7" borderId="1" xfId="0" applyNumberFormat="1" applyFont="1" applyFill="1" applyBorder="1" applyAlignment="1">
      <alignment horizontal="center"/>
    </xf>
    <xf numFmtId="3" fontId="7" fillId="7" borderId="9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wrapText="1"/>
    </xf>
    <xf numFmtId="49" fontId="7" fillId="7" borderId="3" xfId="0" applyNumberFormat="1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7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7" fillId="7" borderId="3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4" fillId="8" borderId="2" xfId="0" applyFont="1" applyFill="1" applyBorder="1" applyAlignment="1">
      <alignment/>
    </xf>
    <xf numFmtId="0" fontId="4" fillId="8" borderId="12" xfId="0" applyFont="1" applyFill="1" applyBorder="1" applyAlignment="1">
      <alignment/>
    </xf>
    <xf numFmtId="0" fontId="4" fillId="8" borderId="12" xfId="0" applyFont="1" applyFill="1" applyBorder="1" applyAlignment="1">
      <alignment horizontal="center"/>
    </xf>
    <xf numFmtId="49" fontId="7" fillId="8" borderId="12" xfId="0" applyNumberFormat="1" applyFont="1" applyFill="1" applyBorder="1" applyAlignment="1">
      <alignment wrapText="1"/>
    </xf>
    <xf numFmtId="3" fontId="4" fillId="8" borderId="12" xfId="0" applyNumberFormat="1" applyFont="1" applyFill="1" applyBorder="1" applyAlignment="1">
      <alignment horizontal="center"/>
    </xf>
    <xf numFmtId="3" fontId="4" fillId="8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7" borderId="21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3" fontId="4" fillId="4" borderId="23" xfId="0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49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7" xfId="0" applyBorder="1" applyAlignment="1">
      <alignment horizontal="center"/>
    </xf>
    <xf numFmtId="49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 horizontal="center"/>
    </xf>
    <xf numFmtId="49" fontId="0" fillId="0" borderId="20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3" fontId="4" fillId="0" borderId="25" xfId="0" applyNumberFormat="1" applyFont="1" applyBorder="1" applyAlignment="1">
      <alignment/>
    </xf>
    <xf numFmtId="0" fontId="0" fillId="0" borderId="26" xfId="0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4" fillId="4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/>
    </xf>
    <xf numFmtId="3" fontId="4" fillId="4" borderId="37" xfId="0" applyNumberFormat="1" applyFont="1" applyFill="1" applyBorder="1" applyAlignment="1">
      <alignment/>
    </xf>
    <xf numFmtId="0" fontId="0" fillId="0" borderId="33" xfId="0" applyBorder="1" applyAlignment="1">
      <alignment horizontal="center"/>
    </xf>
    <xf numFmtId="49" fontId="0" fillId="0" borderId="34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0" fontId="0" fillId="0" borderId="39" xfId="0" applyBorder="1" applyAlignment="1">
      <alignment horizontal="center"/>
    </xf>
    <xf numFmtId="49" fontId="0" fillId="0" borderId="40" xfId="0" applyNumberFormat="1" applyBorder="1" applyAlignment="1">
      <alignment/>
    </xf>
    <xf numFmtId="3" fontId="0" fillId="0" borderId="41" xfId="0" applyNumberFormat="1" applyBorder="1" applyAlignment="1">
      <alignment horizontal="right"/>
    </xf>
    <xf numFmtId="0" fontId="0" fillId="0" borderId="3" xfId="0" applyFont="1" applyBorder="1" applyAlignment="1">
      <alignment horizontal="right"/>
    </xf>
    <xf numFmtId="41" fontId="9" fillId="5" borderId="1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1" fontId="9" fillId="5" borderId="13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 applyProtection="1">
      <alignment/>
      <protection locked="0"/>
    </xf>
    <xf numFmtId="3" fontId="9" fillId="7" borderId="1" xfId="0" applyNumberFormat="1" applyFont="1" applyFill="1" applyBorder="1" applyAlignment="1">
      <alignment horizontal="right"/>
    </xf>
    <xf numFmtId="3" fontId="9" fillId="7" borderId="9" xfId="0" applyNumberFormat="1" applyFont="1" applyFill="1" applyBorder="1" applyAlignment="1">
      <alignment horizontal="right"/>
    </xf>
    <xf numFmtId="3" fontId="9" fillId="7" borderId="1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 wrapText="1"/>
    </xf>
    <xf numFmtId="3" fontId="9" fillId="7" borderId="9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3" fontId="7" fillId="4" borderId="9" xfId="0" applyNumberFormat="1" applyFont="1" applyFill="1" applyBorder="1" applyAlignment="1">
      <alignment/>
    </xf>
    <xf numFmtId="0" fontId="0" fillId="0" borderId="3" xfId="0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3" fontId="7" fillId="4" borderId="9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3" fontId="4" fillId="6" borderId="9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right"/>
    </xf>
    <xf numFmtId="0" fontId="7" fillId="3" borderId="11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0" fontId="8" fillId="4" borderId="1" xfId="0" applyFont="1" applyFill="1" applyBorder="1" applyAlignment="1">
      <alignment horizontal="left"/>
    </xf>
    <xf numFmtId="49" fontId="9" fillId="2" borderId="3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/>
    </xf>
    <xf numFmtId="3" fontId="11" fillId="2" borderId="9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/>
    </xf>
    <xf numFmtId="0" fontId="0" fillId="5" borderId="1" xfId="0" applyFill="1" applyBorder="1" applyAlignment="1">
      <alignment/>
    </xf>
    <xf numFmtId="3" fontId="11" fillId="3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9" fillId="2" borderId="3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 horizontal="right"/>
    </xf>
    <xf numFmtId="3" fontId="11" fillId="3" borderId="9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 horizontal="center"/>
    </xf>
    <xf numFmtId="49" fontId="9" fillId="0" borderId="9" xfId="0" applyNumberFormat="1" applyFont="1" applyBorder="1" applyAlignment="1">
      <alignment horizontal="right"/>
    </xf>
    <xf numFmtId="49" fontId="11" fillId="9" borderId="2" xfId="0" applyNumberFormat="1" applyFont="1" applyFill="1" applyBorder="1" applyAlignment="1">
      <alignment horizontal="center"/>
    </xf>
    <xf numFmtId="49" fontId="11" fillId="9" borderId="12" xfId="0" applyNumberFormat="1" applyFont="1" applyFill="1" applyBorder="1" applyAlignment="1">
      <alignment/>
    </xf>
    <xf numFmtId="0" fontId="4" fillId="9" borderId="12" xfId="0" applyFont="1" applyFill="1" applyBorder="1" applyAlignment="1">
      <alignment horizontal="center" wrapText="1"/>
    </xf>
    <xf numFmtId="3" fontId="9" fillId="9" borderId="12" xfId="0" applyNumberFormat="1" applyFont="1" applyFill="1" applyBorder="1" applyAlignment="1">
      <alignment/>
    </xf>
    <xf numFmtId="3" fontId="9" fillId="9" borderId="13" xfId="0" applyNumberFormat="1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11" fillId="0" borderId="1" xfId="0" applyNumberFormat="1" applyFont="1" applyBorder="1" applyAlignment="1">
      <alignment/>
    </xf>
    <xf numFmtId="0" fontId="11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0" borderId="22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7" borderId="10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left"/>
    </xf>
    <xf numFmtId="3" fontId="4" fillId="7" borderId="11" xfId="0" applyNumberFormat="1" applyFont="1" applyFill="1" applyBorder="1" applyAlignment="1">
      <alignment horizontal="right"/>
    </xf>
    <xf numFmtId="0" fontId="4" fillId="7" borderId="3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left" wrapText="1"/>
    </xf>
    <xf numFmtId="3" fontId="4" fillId="7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4" fillId="9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0" fontId="9" fillId="5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/>
    </xf>
    <xf numFmtId="0" fontId="7" fillId="7" borderId="3" xfId="0" applyFont="1" applyFill="1" applyBorder="1" applyAlignment="1">
      <alignment/>
    </xf>
    <xf numFmtId="49" fontId="9" fillId="7" borderId="1" xfId="0" applyNumberFormat="1" applyFont="1" applyFill="1" applyBorder="1" applyAlignment="1">
      <alignment wrapText="1"/>
    </xf>
    <xf numFmtId="0" fontId="9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 wrapText="1"/>
    </xf>
    <xf numFmtId="49" fontId="9" fillId="7" borderId="1" xfId="0" applyNumberFormat="1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right"/>
    </xf>
    <xf numFmtId="3" fontId="7" fillId="7" borderId="1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1" fontId="11" fillId="0" borderId="43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1" fontId="11" fillId="0" borderId="16" xfId="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41" fontId="11" fillId="0" borderId="43" xfId="0" applyNumberFormat="1" applyFont="1" applyBorder="1" applyAlignment="1">
      <alignment horizontal="center"/>
    </xf>
    <xf numFmtId="41" fontId="11" fillId="7" borderId="11" xfId="0" applyNumberFormat="1" applyFont="1" applyFill="1" applyBorder="1" applyAlignment="1">
      <alignment horizontal="center" vertical="center"/>
    </xf>
    <xf numFmtId="41" fontId="11" fillId="0" borderId="31" xfId="0" applyNumberFormat="1" applyFont="1" applyBorder="1" applyAlignment="1">
      <alignment horizontal="left"/>
    </xf>
    <xf numFmtId="0" fontId="7" fillId="8" borderId="1" xfId="0" applyFont="1" applyFill="1" applyBorder="1" applyAlignment="1" applyProtection="1">
      <alignment horizontal="center" vertical="center"/>
      <protection/>
    </xf>
    <xf numFmtId="0" fontId="7" fillId="8" borderId="44" xfId="0" applyFont="1" applyFill="1" applyBorder="1" applyAlignment="1" applyProtection="1">
      <alignment horizontal="center" vertical="center"/>
      <protection/>
    </xf>
    <xf numFmtId="0" fontId="9" fillId="3" borderId="45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11" fillId="0" borderId="3" xfId="0" applyFont="1" applyBorder="1" applyAlignment="1">
      <alignment/>
    </xf>
    <xf numFmtId="0" fontId="11" fillId="0" borderId="16" xfId="0" applyFont="1" applyBorder="1" applyAlignment="1">
      <alignment wrapText="1"/>
    </xf>
    <xf numFmtId="165" fontId="11" fillId="0" borderId="17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65" fontId="9" fillId="0" borderId="9" xfId="0" applyNumberFormat="1" applyFont="1" applyBorder="1" applyAlignment="1">
      <alignment/>
    </xf>
    <xf numFmtId="0" fontId="4" fillId="8" borderId="14" xfId="0" applyFont="1" applyFill="1" applyBorder="1" applyAlignment="1">
      <alignment horizontal="center" wrapText="1"/>
    </xf>
    <xf numFmtId="165" fontId="4" fillId="8" borderId="18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8" borderId="2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11" fillId="0" borderId="4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165" fontId="4" fillId="4" borderId="18" xfId="0" applyNumberFormat="1" applyFont="1" applyFill="1" applyBorder="1" applyAlignment="1">
      <alignment/>
    </xf>
    <xf numFmtId="0" fontId="11" fillId="0" borderId="42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43" xfId="0" applyFont="1" applyBorder="1" applyAlignment="1">
      <alignment/>
    </xf>
    <xf numFmtId="0" fontId="13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7" fillId="8" borderId="1" xfId="0" applyFont="1" applyFill="1" applyBorder="1" applyAlignment="1" applyProtection="1">
      <alignment horizontal="left" vertical="center"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right"/>
      <protection/>
    </xf>
    <xf numFmtId="0" fontId="0" fillId="4" borderId="3" xfId="0" applyFill="1" applyBorder="1" applyAlignment="1">
      <alignment horizontal="right"/>
    </xf>
    <xf numFmtId="0" fontId="7" fillId="8" borderId="1" xfId="0" applyFont="1" applyFill="1" applyBorder="1" applyAlignment="1" applyProtection="1">
      <alignment horizontal="center"/>
      <protection/>
    </xf>
    <xf numFmtId="0" fontId="7" fillId="8" borderId="9" xfId="0" applyFont="1" applyFill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left" wrapText="1"/>
    </xf>
    <xf numFmtId="3" fontId="8" fillId="5" borderId="1" xfId="0" applyNumberFormat="1" applyFont="1" applyFill="1" applyBorder="1" applyAlignment="1">
      <alignment/>
    </xf>
    <xf numFmtId="3" fontId="8" fillId="5" borderId="9" xfId="0" applyNumberFormat="1" applyFont="1" applyFill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wrapText="1"/>
    </xf>
    <xf numFmtId="3" fontId="4" fillId="7" borderId="11" xfId="0" applyNumberFormat="1" applyFont="1" applyFill="1" applyBorder="1" applyAlignment="1">
      <alignment/>
    </xf>
    <xf numFmtId="3" fontId="4" fillId="7" borderId="19" xfId="0" applyNumberFormat="1" applyFont="1" applyFill="1" applyBorder="1" applyAlignment="1">
      <alignment/>
    </xf>
    <xf numFmtId="0" fontId="4" fillId="0" borderId="42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4" fillId="9" borderId="14" xfId="0" applyNumberFormat="1" applyFont="1" applyFill="1" applyBorder="1" applyAlignment="1">
      <alignment horizontal="right"/>
    </xf>
    <xf numFmtId="3" fontId="4" fillId="9" borderId="18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right" wrapText="1"/>
    </xf>
    <xf numFmtId="0" fontId="18" fillId="4" borderId="3" xfId="0" applyFont="1" applyFill="1" applyBorder="1" applyAlignment="1">
      <alignment/>
    </xf>
    <xf numFmtId="0" fontId="18" fillId="4" borderId="1" xfId="0" applyFont="1" applyFill="1" applyBorder="1" applyAlignment="1">
      <alignment/>
    </xf>
    <xf numFmtId="49" fontId="18" fillId="4" borderId="1" xfId="0" applyNumberFormat="1" applyFont="1" applyFill="1" applyBorder="1" applyAlignment="1">
      <alignment horizontal="right" wrapText="1"/>
    </xf>
    <xf numFmtId="0" fontId="18" fillId="4" borderId="1" xfId="0" applyFont="1" applyFill="1" applyBorder="1" applyAlignment="1">
      <alignment wrapText="1"/>
    </xf>
    <xf numFmtId="3" fontId="18" fillId="4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49" fontId="18" fillId="4" borderId="1" xfId="0" applyNumberFormat="1" applyFont="1" applyFill="1" applyBorder="1" applyAlignment="1">
      <alignment/>
    </xf>
    <xf numFmtId="0" fontId="18" fillId="4" borderId="3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left"/>
    </xf>
    <xf numFmtId="49" fontId="18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wrapText="1"/>
    </xf>
    <xf numFmtId="0" fontId="18" fillId="4" borderId="3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8" fillId="5" borderId="3" xfId="0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18" fillId="5" borderId="1" xfId="0" applyFont="1" applyFill="1" applyBorder="1" applyAlignment="1">
      <alignment horizontal="center"/>
    </xf>
    <xf numFmtId="49" fontId="18" fillId="5" borderId="1" xfId="0" applyNumberFormat="1" applyFont="1" applyFill="1" applyBorder="1" applyAlignment="1">
      <alignment/>
    </xf>
    <xf numFmtId="3" fontId="18" fillId="5" borderId="1" xfId="0" applyNumberFormat="1" applyFont="1" applyFill="1" applyBorder="1" applyAlignment="1">
      <alignment horizontal="center"/>
    </xf>
    <xf numFmtId="3" fontId="18" fillId="5" borderId="9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3" fontId="7" fillId="5" borderId="1" xfId="0" applyNumberFormat="1" applyFont="1" applyFill="1" applyBorder="1" applyAlignment="1">
      <alignment horizontal="center"/>
    </xf>
    <xf numFmtId="49" fontId="18" fillId="5" borderId="1" xfId="0" applyNumberFormat="1" applyFont="1" applyFill="1" applyBorder="1" applyAlignment="1">
      <alignment wrapText="1"/>
    </xf>
    <xf numFmtId="0" fontId="18" fillId="5" borderId="1" xfId="0" applyFont="1" applyFill="1" applyBorder="1" applyAlignment="1">
      <alignment horizontal="left" wrapText="1"/>
    </xf>
    <xf numFmtId="0" fontId="18" fillId="5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3" fontId="18" fillId="2" borderId="1" xfId="0" applyNumberFormat="1" applyFont="1" applyFill="1" applyBorder="1" applyAlignment="1">
      <alignment horizontal="center"/>
    </xf>
    <xf numFmtId="3" fontId="18" fillId="2" borderId="9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49" fontId="18" fillId="5" borderId="1" xfId="0" applyNumberFormat="1" applyFont="1" applyFill="1" applyBorder="1" applyAlignment="1">
      <alignment horizontal="left" wrapText="1"/>
    </xf>
    <xf numFmtId="3" fontId="7" fillId="5" borderId="9" xfId="0" applyNumberFormat="1" applyFont="1" applyFill="1" applyBorder="1" applyAlignment="1">
      <alignment horizontal="center"/>
    </xf>
    <xf numFmtId="3" fontId="11" fillId="0" borderId="9" xfId="0" applyNumberFormat="1" applyFont="1" applyBorder="1" applyAlignment="1">
      <alignment horizontal="right"/>
    </xf>
    <xf numFmtId="3" fontId="18" fillId="4" borderId="9" xfId="0" applyNumberFormat="1" applyFont="1" applyFill="1" applyBorder="1" applyAlignment="1">
      <alignment horizontal="center"/>
    </xf>
    <xf numFmtId="3" fontId="7" fillId="7" borderId="9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165" fontId="20" fillId="0" borderId="1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0" fontId="8" fillId="0" borderId="34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3" fontId="4" fillId="4" borderId="11" xfId="0" applyNumberFormat="1" applyFont="1" applyFill="1" applyBorder="1" applyAlignment="1">
      <alignment horizontal="left"/>
    </xf>
    <xf numFmtId="3" fontId="7" fillId="4" borderId="1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 wrapText="1"/>
    </xf>
    <xf numFmtId="3" fontId="4" fillId="4" borderId="1" xfId="0" applyNumberFormat="1" applyFont="1" applyFill="1" applyBorder="1" applyAlignment="1">
      <alignment horizontal="right"/>
    </xf>
    <xf numFmtId="3" fontId="4" fillId="4" borderId="9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3" fontId="4" fillId="4" borderId="9" xfId="0" applyNumberFormat="1" applyFont="1" applyFill="1" applyBorder="1" applyAlignment="1">
      <alignment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wrapText="1"/>
    </xf>
    <xf numFmtId="3" fontId="9" fillId="5" borderId="1" xfId="0" applyNumberFormat="1" applyFont="1" applyFill="1" applyBorder="1" applyAlignment="1">
      <alignment horizontal="right"/>
    </xf>
    <xf numFmtId="3" fontId="9" fillId="5" borderId="9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horizontal="right"/>
    </xf>
    <xf numFmtId="3" fontId="9" fillId="4" borderId="9" xfId="0" applyNumberFormat="1" applyFont="1" applyFill="1" applyBorder="1" applyAlignment="1">
      <alignment horizontal="right"/>
    </xf>
    <xf numFmtId="3" fontId="9" fillId="4" borderId="9" xfId="0" applyNumberFormat="1" applyFont="1" applyFill="1" applyBorder="1" applyAlignment="1">
      <alignment/>
    </xf>
    <xf numFmtId="49" fontId="11" fillId="0" borderId="42" xfId="0" applyNumberFormat="1" applyFont="1" applyBorder="1" applyAlignment="1">
      <alignment/>
    </xf>
    <xf numFmtId="49" fontId="19" fillId="4" borderId="3" xfId="0" applyNumberFormat="1" applyFont="1" applyFill="1" applyBorder="1" applyAlignment="1">
      <alignment/>
    </xf>
    <xf numFmtId="3" fontId="19" fillId="4" borderId="1" xfId="0" applyNumberFormat="1" applyFont="1" applyFill="1" applyBorder="1" applyAlignment="1">
      <alignment/>
    </xf>
    <xf numFmtId="3" fontId="19" fillId="4" borderId="9" xfId="0" applyNumberFormat="1" applyFont="1" applyFill="1" applyBorder="1" applyAlignment="1">
      <alignment/>
    </xf>
    <xf numFmtId="49" fontId="19" fillId="4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right"/>
    </xf>
    <xf numFmtId="3" fontId="19" fillId="4" borderId="1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3" fontId="19" fillId="4" borderId="9" xfId="0" applyNumberFormat="1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right" wrapText="1"/>
    </xf>
    <xf numFmtId="0" fontId="9" fillId="4" borderId="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9" fillId="3" borderId="11" xfId="0" applyNumberFormat="1" applyFont="1" applyFill="1" applyBorder="1" applyAlignment="1">
      <alignment horizontal="left"/>
    </xf>
    <xf numFmtId="3" fontId="9" fillId="3" borderId="19" xfId="0" applyNumberFormat="1" applyFont="1" applyFill="1" applyBorder="1" applyAlignment="1">
      <alignment horizontal="center"/>
    </xf>
    <xf numFmtId="3" fontId="9" fillId="3" borderId="44" xfId="0" applyNumberFormat="1" applyFont="1" applyFill="1" applyBorder="1" applyAlignment="1">
      <alignment horizontal="right"/>
    </xf>
    <xf numFmtId="3" fontId="9" fillId="3" borderId="46" xfId="0" applyNumberFormat="1" applyFont="1" applyFill="1" applyBorder="1" applyAlignment="1">
      <alignment horizontal="right"/>
    </xf>
    <xf numFmtId="3" fontId="9" fillId="4" borderId="12" xfId="0" applyNumberFormat="1" applyFont="1" applyFill="1" applyBorder="1" applyAlignment="1">
      <alignment horizontal="right"/>
    </xf>
    <xf numFmtId="3" fontId="9" fillId="4" borderId="13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9" fillId="9" borderId="14" xfId="0" applyNumberFormat="1" applyFont="1" applyFill="1" applyBorder="1" applyAlignment="1">
      <alignment horizontal="right"/>
    </xf>
    <xf numFmtId="3" fontId="9" fillId="9" borderId="18" xfId="0" applyNumberFormat="1" applyFont="1" applyFill="1" applyBorder="1" applyAlignment="1">
      <alignment horizontal="right"/>
    </xf>
    <xf numFmtId="49" fontId="9" fillId="7" borderId="3" xfId="0" applyNumberFormat="1" applyFont="1" applyFill="1" applyBorder="1" applyAlignment="1">
      <alignment/>
    </xf>
    <xf numFmtId="49" fontId="9" fillId="7" borderId="1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wrapText="1"/>
    </xf>
    <xf numFmtId="49" fontId="9" fillId="0" borderId="1" xfId="0" applyNumberFormat="1" applyFont="1" applyBorder="1" applyAlignment="1">
      <alignment/>
    </xf>
    <xf numFmtId="49" fontId="19" fillId="4" borderId="1" xfId="0" applyNumberFormat="1" applyFont="1" applyFill="1" applyBorder="1" applyAlignment="1">
      <alignment wrapText="1"/>
    </xf>
    <xf numFmtId="49" fontId="0" fillId="0" borderId="3" xfId="0" applyNumberFormat="1" applyBorder="1" applyAlignment="1">
      <alignment/>
    </xf>
    <xf numFmtId="49" fontId="11" fillId="0" borderId="16" xfId="0" applyNumberFormat="1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49" fontId="9" fillId="3" borderId="45" xfId="0" applyNumberFormat="1" applyFont="1" applyFill="1" applyBorder="1" applyAlignment="1">
      <alignment horizontal="center"/>
    </xf>
    <xf numFmtId="49" fontId="9" fillId="3" borderId="44" xfId="0" applyNumberFormat="1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right"/>
    </xf>
    <xf numFmtId="49" fontId="9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 wrapText="1"/>
    </xf>
    <xf numFmtId="3" fontId="9" fillId="0" borderId="11" xfId="0" applyNumberFormat="1" applyFont="1" applyBorder="1" applyAlignment="1">
      <alignment/>
    </xf>
    <xf numFmtId="3" fontId="9" fillId="0" borderId="19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wrapText="1"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right" wrapText="1"/>
    </xf>
    <xf numFmtId="0" fontId="8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1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right" wrapText="1"/>
    </xf>
    <xf numFmtId="3" fontId="11" fillId="0" borderId="9" xfId="0" applyNumberFormat="1" applyFont="1" applyBorder="1" applyAlignment="1">
      <alignment horizontal="center" wrapText="1"/>
    </xf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/>
    </xf>
    <xf numFmtId="3" fontId="9" fillId="2" borderId="11" xfId="0" applyNumberFormat="1" applyFont="1" applyFill="1" applyBorder="1" applyAlignment="1">
      <alignment horizontal="right"/>
    </xf>
    <xf numFmtId="3" fontId="9" fillId="2" borderId="19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11" fillId="0" borderId="9" xfId="0" applyFont="1" applyBorder="1" applyAlignment="1">
      <alignment horizontal="center" wrapText="1"/>
    </xf>
    <xf numFmtId="3" fontId="11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9" xfId="0" applyNumberFormat="1" applyFont="1" applyFill="1" applyBorder="1" applyAlignment="1">
      <alignment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 horizontal="left" wrapText="1"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9" fillId="8" borderId="44" xfId="0" applyFont="1" applyFill="1" applyBorder="1" applyAlignment="1" applyProtection="1">
      <alignment horizontal="center" vertical="center" wrapText="1"/>
      <protection/>
    </xf>
    <xf numFmtId="3" fontId="21" fillId="4" borderId="1" xfId="0" applyNumberFormat="1" applyFont="1" applyFill="1" applyBorder="1" applyAlignment="1">
      <alignment/>
    </xf>
    <xf numFmtId="3" fontId="21" fillId="4" borderId="9" xfId="0" applyNumberFormat="1" applyFont="1" applyFill="1" applyBorder="1" applyAlignment="1">
      <alignment/>
    </xf>
    <xf numFmtId="3" fontId="21" fillId="4" borderId="12" xfId="0" applyNumberFormat="1" applyFont="1" applyFill="1" applyBorder="1" applyAlignment="1">
      <alignment/>
    </xf>
    <xf numFmtId="0" fontId="11" fillId="0" borderId="0" xfId="0" applyFont="1" applyAlignment="1">
      <alignment vertical="center"/>
    </xf>
    <xf numFmtId="0" fontId="12" fillId="6" borderId="16" xfId="0" applyFont="1" applyFill="1" applyBorder="1" applyAlignment="1">
      <alignment vertical="center" wrapText="1"/>
    </xf>
    <xf numFmtId="0" fontId="8" fillId="0" borderId="9" xfId="0" applyFont="1" applyBorder="1" applyAlignment="1">
      <alignment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/>
    </xf>
    <xf numFmtId="3" fontId="7" fillId="4" borderId="1" xfId="0" applyNumberFormat="1" applyFont="1" applyFill="1" applyBorder="1" applyAlignment="1">
      <alignment wrapText="1"/>
    </xf>
    <xf numFmtId="3" fontId="7" fillId="4" borderId="9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3" fontId="7" fillId="0" borderId="9" xfId="0" applyNumberFormat="1" applyFont="1" applyBorder="1" applyAlignment="1">
      <alignment/>
    </xf>
    <xf numFmtId="0" fontId="7" fillId="3" borderId="1" xfId="0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0" fontId="4" fillId="3" borderId="1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shrinkToFi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9" fillId="9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3" fontId="11" fillId="3" borderId="1" xfId="0" applyNumberFormat="1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3" fontId="21" fillId="4" borderId="13" xfId="0" applyNumberFormat="1" applyFont="1" applyFill="1" applyBorder="1" applyAlignment="1">
      <alignment/>
    </xf>
    <xf numFmtId="49" fontId="9" fillId="5" borderId="3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 horizontal="left"/>
    </xf>
    <xf numFmtId="0" fontId="9" fillId="5" borderId="1" xfId="0" applyFont="1" applyFill="1" applyBorder="1" applyAlignment="1">
      <alignment wrapText="1"/>
    </xf>
    <xf numFmtId="3" fontId="9" fillId="5" borderId="1" xfId="0" applyNumberFormat="1" applyFont="1" applyFill="1" applyBorder="1" applyAlignment="1">
      <alignment/>
    </xf>
    <xf numFmtId="41" fontId="11" fillId="0" borderId="11" xfId="0" applyNumberFormat="1" applyFont="1" applyBorder="1" applyAlignment="1">
      <alignment horizontal="center" vertical="center"/>
    </xf>
    <xf numFmtId="41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1" fontId="11" fillId="0" borderId="16" xfId="0" applyNumberFormat="1" applyFont="1" applyBorder="1" applyAlignment="1">
      <alignment horizontal="center" vertical="center"/>
    </xf>
    <xf numFmtId="41" fontId="11" fillId="0" borderId="43" xfId="0" applyNumberFormat="1" applyFont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0" fontId="7" fillId="6" borderId="51" xfId="0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53" xfId="0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horizontal="center" vertical="center" wrapText="1"/>
    </xf>
    <xf numFmtId="0" fontId="9" fillId="6" borderId="55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6" borderId="44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8" borderId="44" xfId="0" applyFont="1" applyFill="1" applyBorder="1" applyAlignment="1" applyProtection="1">
      <alignment horizontal="center" vertical="center" wrapText="1"/>
      <protection/>
    </xf>
    <xf numFmtId="0" fontId="7" fillId="8" borderId="1" xfId="0" applyFont="1" applyFill="1" applyBorder="1" applyAlignment="1" applyProtection="1">
      <alignment horizontal="center" vertical="center" wrapText="1"/>
      <protection/>
    </xf>
    <xf numFmtId="0" fontId="7" fillId="8" borderId="57" xfId="0" applyFont="1" applyFill="1" applyBorder="1" applyAlignment="1" applyProtection="1">
      <alignment horizontal="center" vertical="center" wrapText="1"/>
      <protection/>
    </xf>
    <xf numFmtId="0" fontId="7" fillId="8" borderId="2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49" fontId="21" fillId="4" borderId="12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/>
    </xf>
    <xf numFmtId="0" fontId="21" fillId="4" borderId="1" xfId="0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49" fontId="11" fillId="0" borderId="58" xfId="0" applyNumberFormat="1" applyFont="1" applyBorder="1" applyAlignment="1">
      <alignment horizontal="left"/>
    </xf>
    <xf numFmtId="49" fontId="11" fillId="0" borderId="59" xfId="0" applyNumberFormat="1" applyFont="1" applyBorder="1" applyAlignment="1">
      <alignment horizontal="left"/>
    </xf>
    <xf numFmtId="49" fontId="11" fillId="0" borderId="26" xfId="0" applyNumberFormat="1" applyFont="1" applyBorder="1" applyAlignment="1">
      <alignment horizontal="left"/>
    </xf>
    <xf numFmtId="0" fontId="7" fillId="8" borderId="44" xfId="0" applyFont="1" applyFill="1" applyBorder="1" applyAlignment="1" applyProtection="1">
      <alignment horizontal="center"/>
      <protection/>
    </xf>
    <xf numFmtId="0" fontId="7" fillId="8" borderId="46" xfId="0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7" fillId="8" borderId="45" xfId="0" applyFont="1" applyFill="1" applyBorder="1" applyAlignment="1" applyProtection="1">
      <alignment horizontal="center" vertical="center"/>
      <protection/>
    </xf>
    <xf numFmtId="0" fontId="7" fillId="8" borderId="3" xfId="0" applyFont="1" applyFill="1" applyBorder="1" applyAlignment="1" applyProtection="1">
      <alignment horizontal="center" vertical="center"/>
      <protection/>
    </xf>
    <xf numFmtId="0" fontId="7" fillId="8" borderId="44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9" fillId="5" borderId="4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5" borderId="44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41" fontId="9" fillId="5" borderId="12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7" fillId="0" borderId="5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1" fontId="9" fillId="7" borderId="58" xfId="0" applyNumberFormat="1" applyFont="1" applyFill="1" applyBorder="1" applyAlignment="1">
      <alignment horizontal="center"/>
    </xf>
    <xf numFmtId="41" fontId="9" fillId="7" borderId="26" xfId="0" applyNumberFormat="1" applyFont="1" applyFill="1" applyBorder="1" applyAlignment="1">
      <alignment horizontal="center"/>
    </xf>
    <xf numFmtId="0" fontId="4" fillId="0" borderId="60" xfId="0" applyFont="1" applyBorder="1" applyAlignment="1">
      <alignment horizontal="center"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58" xfId="0" applyFont="1" applyFill="1" applyBorder="1" applyAlignment="1">
      <alignment horizontal="center"/>
    </xf>
    <xf numFmtId="0" fontId="9" fillId="7" borderId="59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5" borderId="62" xfId="0" applyFont="1" applyFill="1" applyBorder="1" applyAlignment="1">
      <alignment horizontal="center"/>
    </xf>
    <xf numFmtId="0" fontId="4" fillId="5" borderId="63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" fontId="4" fillId="5" borderId="62" xfId="0" applyNumberFormat="1" applyFont="1" applyFill="1" applyBorder="1" applyAlignment="1">
      <alignment horizontal="center"/>
    </xf>
    <xf numFmtId="3" fontId="4" fillId="5" borderId="23" xfId="0" applyNumberFormat="1" applyFont="1" applyFill="1" applyBorder="1" applyAlignment="1">
      <alignment horizontal="center"/>
    </xf>
    <xf numFmtId="3" fontId="0" fillId="0" borderId="64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 wrapText="1"/>
    </xf>
    <xf numFmtId="0" fontId="9" fillId="9" borderId="43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58" xfId="0" applyFont="1" applyFill="1" applyBorder="1" applyAlignment="1">
      <alignment horizontal="center"/>
    </xf>
    <xf numFmtId="0" fontId="9" fillId="9" borderId="59" xfId="0" applyFont="1" applyFill="1" applyBorder="1" applyAlignment="1">
      <alignment horizontal="center"/>
    </xf>
    <xf numFmtId="0" fontId="9" fillId="9" borderId="26" xfId="0" applyFont="1" applyFill="1" applyBorder="1" applyAlignment="1">
      <alignment horizontal="center"/>
    </xf>
    <xf numFmtId="0" fontId="9" fillId="9" borderId="58" xfId="0" applyFont="1" applyFill="1" applyBorder="1" applyAlignment="1">
      <alignment horizontal="left" vertical="center" wrapText="1"/>
    </xf>
    <xf numFmtId="0" fontId="9" fillId="9" borderId="59" xfId="0" applyFont="1" applyFill="1" applyBorder="1" applyAlignment="1">
      <alignment horizontal="left" vertical="center" wrapText="1"/>
    </xf>
    <xf numFmtId="0" fontId="9" fillId="9" borderId="26" xfId="0" applyFont="1" applyFill="1" applyBorder="1" applyAlignment="1">
      <alignment horizontal="left" vertical="center" wrapText="1"/>
    </xf>
    <xf numFmtId="0" fontId="11" fillId="0" borderId="58" xfId="0" applyFont="1" applyBorder="1" applyAlignment="1">
      <alignment horizontal="left"/>
    </xf>
    <xf numFmtId="0" fontId="11" fillId="0" borderId="59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9" fillId="9" borderId="58" xfId="0" applyFont="1" applyFill="1" applyBorder="1" applyAlignment="1">
      <alignment horizontal="center" vertical="center" wrapText="1"/>
    </xf>
    <xf numFmtId="0" fontId="9" fillId="9" borderId="59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58" xfId="0" applyFont="1" applyFill="1" applyBorder="1" applyAlignment="1">
      <alignment wrapText="1"/>
    </xf>
    <xf numFmtId="0" fontId="9" fillId="9" borderId="59" xfId="0" applyFont="1" applyFill="1" applyBorder="1" applyAlignment="1">
      <alignment wrapText="1"/>
    </xf>
    <xf numFmtId="0" fontId="9" fillId="9" borderId="26" xfId="0" applyFont="1" applyFill="1" applyBorder="1" applyAlignment="1">
      <alignment wrapText="1"/>
    </xf>
    <xf numFmtId="0" fontId="9" fillId="9" borderId="1" xfId="0" applyFont="1" applyFill="1" applyBorder="1" applyAlignment="1">
      <alignment horizontal="center" vertical="center"/>
    </xf>
    <xf numFmtId="0" fontId="11" fillId="7" borderId="58" xfId="0" applyFont="1" applyFill="1" applyBorder="1" applyAlignment="1">
      <alignment horizontal="left"/>
    </xf>
    <xf numFmtId="0" fontId="11" fillId="7" borderId="59" xfId="0" applyFont="1" applyFill="1" applyBorder="1" applyAlignment="1">
      <alignment horizontal="left"/>
    </xf>
    <xf numFmtId="0" fontId="11" fillId="7" borderId="26" xfId="0" applyFont="1" applyFill="1" applyBorder="1" applyAlignment="1">
      <alignment horizontal="left"/>
    </xf>
    <xf numFmtId="0" fontId="1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49" fontId="9" fillId="9" borderId="15" xfId="0" applyNumberFormat="1" applyFont="1" applyFill="1" applyBorder="1" applyAlignment="1">
      <alignment horizontal="center"/>
    </xf>
    <xf numFmtId="49" fontId="9" fillId="9" borderId="14" xfId="0" applyNumberFormat="1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7" fillId="4" borderId="4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3" fontId="9" fillId="3" borderId="11" xfId="0" applyNumberFormat="1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9" borderId="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4" fillId="9" borderId="15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45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9" fillId="5" borderId="4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4" fillId="3" borderId="45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3" borderId="4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shrinkToFit="1"/>
    </xf>
    <xf numFmtId="0" fontId="2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Zmiany%20do%20bud&#380;etu%202007\za&#322;&#261;czniki%20do%20uchwa&#322;y%20na%202007%20rok%20-%20czerw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 2 "/>
      <sheetName val="Z3"/>
      <sheetName val="z3a"/>
      <sheetName val="z3b"/>
      <sheetName val="Z4"/>
      <sheetName val="Z5"/>
      <sheetName val="Z6"/>
      <sheetName val="Z7"/>
      <sheetName val="Z8"/>
      <sheetName val="Z9"/>
      <sheetName val="z10"/>
      <sheetName val="z11"/>
      <sheetName val="z13"/>
      <sheetName val="Z14"/>
      <sheetName val="Z14a"/>
      <sheetName val="Z15"/>
      <sheetName val="Arkusz1"/>
      <sheetName val="Z16"/>
    </sheetNames>
    <sheetDataSet>
      <sheetData sheetId="1">
        <row r="49">
          <cell r="G49">
            <v>2000</v>
          </cell>
        </row>
        <row r="480">
          <cell r="G480">
            <v>11889</v>
          </cell>
        </row>
        <row r="582">
          <cell r="G582">
            <v>1500</v>
          </cell>
        </row>
        <row r="590">
          <cell r="G590">
            <v>33000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zoomScaleSheetLayoutView="100" workbookViewId="0" topLeftCell="A155">
      <selection activeCell="B165" sqref="B165"/>
    </sheetView>
  </sheetViews>
  <sheetFormatPr defaultColWidth="9.00390625" defaultRowHeight="12.75"/>
  <cols>
    <col min="1" max="1" width="4.75390625" style="14" customWidth="1"/>
    <col min="2" max="2" width="34.875" style="0" customWidth="1"/>
    <col min="3" max="3" width="6.00390625" style="0" customWidth="1"/>
    <col min="4" max="4" width="7.00390625" style="0" customWidth="1"/>
    <col min="5" max="5" width="5.25390625" style="0" customWidth="1"/>
    <col min="6" max="6" width="11.375" style="0" customWidth="1"/>
    <col min="7" max="7" width="11.125" style="0" customWidth="1"/>
    <col min="8" max="8" width="11.375" style="0" customWidth="1"/>
    <col min="9" max="9" width="11.875" style="0" customWidth="1"/>
    <col min="10" max="10" width="11.00390625" style="0" customWidth="1"/>
    <col min="11" max="11" width="10.25390625" style="0" customWidth="1"/>
  </cols>
  <sheetData>
    <row r="1" spans="1:9" s="26" customFormat="1" ht="12.75" customHeight="1">
      <c r="A1" s="28"/>
      <c r="E1" s="124"/>
      <c r="F1" s="125"/>
      <c r="G1" s="121"/>
      <c r="H1" s="121"/>
      <c r="I1" s="121"/>
    </row>
    <row r="2" spans="1:10" s="26" customFormat="1" ht="16.5" customHeight="1">
      <c r="A2" s="28"/>
      <c r="D2" s="742" t="s">
        <v>829</v>
      </c>
      <c r="E2" s="742"/>
      <c r="F2" s="742"/>
      <c r="G2" s="742"/>
      <c r="H2" s="742"/>
      <c r="I2" s="742"/>
      <c r="J2" s="742"/>
    </row>
    <row r="3" spans="1:9" s="26" customFormat="1" ht="23.25" customHeight="1">
      <c r="A3" s="28"/>
      <c r="B3" s="756" t="s">
        <v>611</v>
      </c>
      <c r="C3" s="756"/>
      <c r="D3" s="756"/>
      <c r="E3" s="756"/>
      <c r="F3" s="756"/>
      <c r="G3" s="756"/>
      <c r="H3" s="756"/>
      <c r="I3" s="756"/>
    </row>
    <row r="4" spans="1:9" s="26" customFormat="1" ht="25.5" customHeight="1" thickBot="1">
      <c r="A4" s="745"/>
      <c r="B4" s="745"/>
      <c r="C4" s="745"/>
      <c r="D4" s="745"/>
      <c r="E4" s="745"/>
      <c r="F4" s="745"/>
      <c r="G4" s="745"/>
      <c r="H4" s="745"/>
      <c r="I4" s="745"/>
    </row>
    <row r="5" spans="1:11" s="26" customFormat="1" ht="21" customHeight="1" thickBot="1">
      <c r="A5" s="757" t="s">
        <v>282</v>
      </c>
      <c r="B5" s="427" t="s">
        <v>462</v>
      </c>
      <c r="C5" s="759" t="s">
        <v>255</v>
      </c>
      <c r="D5" s="759"/>
      <c r="E5" s="759"/>
      <c r="F5" s="738" t="s">
        <v>401</v>
      </c>
      <c r="G5" s="740" t="s">
        <v>828</v>
      </c>
      <c r="H5" s="741"/>
      <c r="I5" s="738" t="s">
        <v>475</v>
      </c>
      <c r="J5" s="754" t="s">
        <v>221</v>
      </c>
      <c r="K5" s="755"/>
    </row>
    <row r="6" spans="1:11" s="26" customFormat="1" ht="21" customHeight="1">
      <c r="A6" s="758"/>
      <c r="B6" s="426" t="s">
        <v>349</v>
      </c>
      <c r="C6" s="426" t="s">
        <v>350</v>
      </c>
      <c r="D6" s="461" t="s">
        <v>258</v>
      </c>
      <c r="E6" s="426" t="s">
        <v>463</v>
      </c>
      <c r="F6" s="739"/>
      <c r="G6" s="645" t="s">
        <v>473</v>
      </c>
      <c r="H6" s="645" t="s">
        <v>474</v>
      </c>
      <c r="I6" s="739"/>
      <c r="J6" s="466" t="s">
        <v>781</v>
      </c>
      <c r="K6" s="467" t="s">
        <v>782</v>
      </c>
    </row>
    <row r="7" spans="1:11" s="106" customFormat="1" ht="12" customHeight="1">
      <c r="A7" s="464">
        <v>1</v>
      </c>
      <c r="B7" s="462">
        <v>2</v>
      </c>
      <c r="C7" s="462">
        <v>3</v>
      </c>
      <c r="D7" s="462">
        <v>4</v>
      </c>
      <c r="E7" s="462">
        <v>5</v>
      </c>
      <c r="F7" s="462">
        <v>6</v>
      </c>
      <c r="G7" s="462">
        <v>7</v>
      </c>
      <c r="H7" s="462">
        <v>8</v>
      </c>
      <c r="I7" s="463">
        <v>9</v>
      </c>
      <c r="J7" s="463">
        <v>10</v>
      </c>
      <c r="K7" s="468">
        <v>11</v>
      </c>
    </row>
    <row r="8" spans="1:11" s="9" customFormat="1" ht="24" customHeight="1">
      <c r="A8" s="318" t="s">
        <v>292</v>
      </c>
      <c r="B8" s="39" t="s">
        <v>351</v>
      </c>
      <c r="C8" s="45" t="s">
        <v>464</v>
      </c>
      <c r="D8" s="49"/>
      <c r="E8" s="49"/>
      <c r="F8" s="152">
        <f aca="true" t="shared" si="0" ref="F8:K8">F9+F11+F13</f>
        <v>116450</v>
      </c>
      <c r="G8" s="152">
        <f t="shared" si="0"/>
        <v>140</v>
      </c>
      <c r="H8" s="152">
        <f t="shared" si="0"/>
        <v>0</v>
      </c>
      <c r="I8" s="152">
        <f t="shared" si="0"/>
        <v>116590</v>
      </c>
      <c r="J8" s="152">
        <f t="shared" si="0"/>
        <v>56590</v>
      </c>
      <c r="K8" s="153">
        <f t="shared" si="0"/>
        <v>60000</v>
      </c>
    </row>
    <row r="9" spans="1:11" ht="32.25" customHeight="1">
      <c r="A9" s="319" t="s">
        <v>352</v>
      </c>
      <c r="B9" s="333" t="s">
        <v>259</v>
      </c>
      <c r="C9" s="51"/>
      <c r="D9" s="54" t="s">
        <v>735</v>
      </c>
      <c r="E9" s="41"/>
      <c r="F9" s="178">
        <f aca="true" t="shared" si="1" ref="F9:K9">F10</f>
        <v>56000</v>
      </c>
      <c r="G9" s="178">
        <f t="shared" si="1"/>
        <v>0</v>
      </c>
      <c r="H9" s="178">
        <f t="shared" si="1"/>
        <v>0</v>
      </c>
      <c r="I9" s="178">
        <f t="shared" si="1"/>
        <v>56000</v>
      </c>
      <c r="J9" s="178">
        <f t="shared" si="1"/>
        <v>56000</v>
      </c>
      <c r="K9" s="320">
        <f t="shared" si="1"/>
        <v>0</v>
      </c>
    </row>
    <row r="10" spans="1:11" ht="24.75" customHeight="1">
      <c r="A10" s="305"/>
      <c r="B10" s="20" t="s">
        <v>363</v>
      </c>
      <c r="C10" s="44"/>
      <c r="D10" s="44"/>
      <c r="E10" s="43">
        <v>2110</v>
      </c>
      <c r="F10" s="150">
        <v>56000</v>
      </c>
      <c r="G10" s="150"/>
      <c r="H10" s="150"/>
      <c r="I10" s="181">
        <f>F10+G10-H10</f>
        <v>56000</v>
      </c>
      <c r="J10" s="150">
        <f>I10</f>
        <v>56000</v>
      </c>
      <c r="K10" s="651"/>
    </row>
    <row r="11" spans="1:11" ht="21.75" customHeight="1">
      <c r="A11" s="319" t="s">
        <v>355</v>
      </c>
      <c r="B11" s="110" t="s">
        <v>683</v>
      </c>
      <c r="C11" s="56"/>
      <c r="D11" s="334" t="s">
        <v>685</v>
      </c>
      <c r="E11" s="56"/>
      <c r="F11" s="180">
        <f aca="true" t="shared" si="2" ref="F11:K11">F12</f>
        <v>60000</v>
      </c>
      <c r="G11" s="180">
        <f t="shared" si="2"/>
        <v>0</v>
      </c>
      <c r="H11" s="180">
        <f t="shared" si="2"/>
        <v>0</v>
      </c>
      <c r="I11" s="180">
        <f t="shared" si="2"/>
        <v>60000</v>
      </c>
      <c r="J11" s="180">
        <f t="shared" si="2"/>
        <v>0</v>
      </c>
      <c r="K11" s="324">
        <f t="shared" si="2"/>
        <v>60000</v>
      </c>
    </row>
    <row r="12" spans="1:11" ht="24.75" customHeight="1">
      <c r="A12" s="305"/>
      <c r="B12" s="20" t="s">
        <v>684</v>
      </c>
      <c r="C12" s="44"/>
      <c r="D12" s="44"/>
      <c r="E12" s="43">
        <v>6260</v>
      </c>
      <c r="F12" s="150">
        <v>60000</v>
      </c>
      <c r="G12" s="150">
        <v>0</v>
      </c>
      <c r="H12" s="150">
        <v>0</v>
      </c>
      <c r="I12" s="181">
        <f>F12+G12-H12</f>
        <v>60000</v>
      </c>
      <c r="J12" s="236"/>
      <c r="K12" s="151">
        <f>I12</f>
        <v>60000</v>
      </c>
    </row>
    <row r="13" spans="1:11" ht="23.25" customHeight="1">
      <c r="A13" s="319" t="s">
        <v>392</v>
      </c>
      <c r="B13" s="41" t="s">
        <v>49</v>
      </c>
      <c r="C13" s="54"/>
      <c r="D13" s="54" t="s">
        <v>356</v>
      </c>
      <c r="E13" s="54"/>
      <c r="F13" s="178">
        <f aca="true" t="shared" si="3" ref="F13:K13">F14</f>
        <v>450</v>
      </c>
      <c r="G13" s="178">
        <f t="shared" si="3"/>
        <v>140</v>
      </c>
      <c r="H13" s="178">
        <f t="shared" si="3"/>
        <v>0</v>
      </c>
      <c r="I13" s="178">
        <f t="shared" si="3"/>
        <v>590</v>
      </c>
      <c r="J13" s="178">
        <f t="shared" si="3"/>
        <v>590</v>
      </c>
      <c r="K13" s="320">
        <f t="shared" si="3"/>
        <v>0</v>
      </c>
    </row>
    <row r="14" spans="1:11" ht="18" customHeight="1">
      <c r="A14" s="321"/>
      <c r="B14" s="20" t="s">
        <v>357</v>
      </c>
      <c r="C14" s="44"/>
      <c r="D14" s="44"/>
      <c r="E14" s="44" t="s">
        <v>427</v>
      </c>
      <c r="F14" s="150">
        <v>450</v>
      </c>
      <c r="G14" s="150">
        <v>140</v>
      </c>
      <c r="H14" s="150"/>
      <c r="I14" s="181">
        <f>F14+G14-H14</f>
        <v>590</v>
      </c>
      <c r="J14" s="150">
        <f>I14</f>
        <v>590</v>
      </c>
      <c r="K14" s="651"/>
    </row>
    <row r="15" spans="1:11" ht="21.75" customHeight="1">
      <c r="A15" s="318" t="s">
        <v>293</v>
      </c>
      <c r="B15" s="39" t="s">
        <v>398</v>
      </c>
      <c r="C15" s="45" t="s">
        <v>736</v>
      </c>
      <c r="D15" s="45"/>
      <c r="E15" s="45"/>
      <c r="F15" s="152">
        <f>F16</f>
        <v>141326</v>
      </c>
      <c r="G15" s="152">
        <f aca="true" t="shared" si="4" ref="G15:K16">G16</f>
        <v>0</v>
      </c>
      <c r="H15" s="152">
        <f t="shared" si="4"/>
        <v>0</v>
      </c>
      <c r="I15" s="152">
        <f t="shared" si="4"/>
        <v>141326</v>
      </c>
      <c r="J15" s="152">
        <f t="shared" si="4"/>
        <v>141326</v>
      </c>
      <c r="K15" s="153">
        <f t="shared" si="4"/>
        <v>0</v>
      </c>
    </row>
    <row r="16" spans="1:11" ht="24" customHeight="1">
      <c r="A16" s="319" t="s">
        <v>352</v>
      </c>
      <c r="B16" s="41" t="s">
        <v>423</v>
      </c>
      <c r="C16" s="54"/>
      <c r="D16" s="54" t="s">
        <v>424</v>
      </c>
      <c r="E16" s="54"/>
      <c r="F16" s="178">
        <f>F17</f>
        <v>141326</v>
      </c>
      <c r="G16" s="178">
        <f t="shared" si="4"/>
        <v>0</v>
      </c>
      <c r="H16" s="178">
        <f t="shared" si="4"/>
        <v>0</v>
      </c>
      <c r="I16" s="178">
        <f t="shared" si="4"/>
        <v>141326</v>
      </c>
      <c r="J16" s="178">
        <f t="shared" si="4"/>
        <v>141326</v>
      </c>
      <c r="K16" s="320">
        <f t="shared" si="4"/>
        <v>0</v>
      </c>
    </row>
    <row r="17" spans="1:11" ht="22.5" customHeight="1">
      <c r="A17" s="322"/>
      <c r="B17" s="38" t="s">
        <v>783</v>
      </c>
      <c r="C17" s="652"/>
      <c r="D17" s="652"/>
      <c r="E17" s="46" t="s">
        <v>434</v>
      </c>
      <c r="F17" s="150">
        <v>141326</v>
      </c>
      <c r="G17" s="150"/>
      <c r="H17" s="150"/>
      <c r="I17" s="181">
        <f>F17+G17-H17</f>
        <v>141326</v>
      </c>
      <c r="J17" s="150">
        <f>I17</f>
        <v>141326</v>
      </c>
      <c r="K17" s="651"/>
    </row>
    <row r="18" spans="1:11" ht="21.75" customHeight="1">
      <c r="A18" s="318" t="s">
        <v>295</v>
      </c>
      <c r="B18" s="39" t="s">
        <v>358</v>
      </c>
      <c r="C18" s="45" t="s">
        <v>740</v>
      </c>
      <c r="D18" s="45"/>
      <c r="E18" s="45"/>
      <c r="F18" s="152">
        <f aca="true" t="shared" si="5" ref="F18:K18">F19</f>
        <v>2768310</v>
      </c>
      <c r="G18" s="152">
        <f t="shared" si="5"/>
        <v>0</v>
      </c>
      <c r="H18" s="152">
        <f t="shared" si="5"/>
        <v>755092</v>
      </c>
      <c r="I18" s="152">
        <f t="shared" si="5"/>
        <v>2013218</v>
      </c>
      <c r="J18" s="152">
        <f t="shared" si="5"/>
        <v>13200</v>
      </c>
      <c r="K18" s="153">
        <f t="shared" si="5"/>
        <v>2000018</v>
      </c>
    </row>
    <row r="19" spans="1:11" ht="18" customHeight="1">
      <c r="A19" s="319" t="s">
        <v>352</v>
      </c>
      <c r="B19" s="41" t="s">
        <v>454</v>
      </c>
      <c r="C19" s="54"/>
      <c r="D19" s="54" t="s">
        <v>10</v>
      </c>
      <c r="E19" s="54"/>
      <c r="F19" s="178">
        <f aca="true" t="shared" si="6" ref="F19:K19">F22+F23+F24+F25+F26+F27</f>
        <v>2768310</v>
      </c>
      <c r="G19" s="178">
        <f t="shared" si="6"/>
        <v>0</v>
      </c>
      <c r="H19" s="178">
        <f t="shared" si="6"/>
        <v>755092</v>
      </c>
      <c r="I19" s="178">
        <f t="shared" si="6"/>
        <v>2013218</v>
      </c>
      <c r="J19" s="178">
        <f t="shared" si="6"/>
        <v>13200</v>
      </c>
      <c r="K19" s="320">
        <f t="shared" si="6"/>
        <v>2000018</v>
      </c>
    </row>
    <row r="20" spans="1:11" ht="0.75" customHeight="1" hidden="1">
      <c r="A20" s="321"/>
      <c r="B20" s="20" t="s">
        <v>301</v>
      </c>
      <c r="C20" s="653"/>
      <c r="D20" s="653"/>
      <c r="E20" s="44" t="s">
        <v>300</v>
      </c>
      <c r="F20" s="150">
        <v>0</v>
      </c>
      <c r="G20" s="150"/>
      <c r="H20" s="150"/>
      <c r="I20" s="152">
        <f>F20/$F$174</f>
        <v>0</v>
      </c>
      <c r="J20" s="236"/>
      <c r="K20" s="651"/>
    </row>
    <row r="21" spans="1:11" ht="12.75" customHeight="1" hidden="1">
      <c r="A21" s="321"/>
      <c r="B21" s="20" t="s">
        <v>357</v>
      </c>
      <c r="C21" s="653"/>
      <c r="D21" s="653"/>
      <c r="E21" s="44" t="s">
        <v>427</v>
      </c>
      <c r="F21" s="150"/>
      <c r="G21" s="150"/>
      <c r="H21" s="150"/>
      <c r="I21" s="152">
        <f>F21/$F$174</f>
        <v>0</v>
      </c>
      <c r="J21" s="236"/>
      <c r="K21" s="651"/>
    </row>
    <row r="22" spans="1:11" ht="22.5" customHeight="1">
      <c r="A22" s="321"/>
      <c r="B22" s="20" t="s">
        <v>359</v>
      </c>
      <c r="C22" s="44"/>
      <c r="D22" s="44"/>
      <c r="E22" s="44" t="s">
        <v>428</v>
      </c>
      <c r="F22" s="150">
        <v>6200</v>
      </c>
      <c r="G22" s="150"/>
      <c r="H22" s="150"/>
      <c r="I22" s="181">
        <f aca="true" t="shared" si="7" ref="I22:I27">F22+G22-H22</f>
        <v>6200</v>
      </c>
      <c r="J22" s="150">
        <f>I22</f>
        <v>6200</v>
      </c>
      <c r="K22" s="651"/>
    </row>
    <row r="23" spans="1:11" ht="15.75" customHeight="1">
      <c r="A23" s="321"/>
      <c r="B23" s="20" t="s">
        <v>354</v>
      </c>
      <c r="C23" s="44"/>
      <c r="D23" s="44"/>
      <c r="E23" s="44" t="s">
        <v>426</v>
      </c>
      <c r="F23" s="150">
        <v>100</v>
      </c>
      <c r="G23" s="150"/>
      <c r="H23" s="150"/>
      <c r="I23" s="181">
        <f t="shared" si="7"/>
        <v>100</v>
      </c>
      <c r="J23" s="150">
        <f>I23</f>
        <v>100</v>
      </c>
      <c r="K23" s="651"/>
    </row>
    <row r="24" spans="1:11" ht="24" customHeight="1">
      <c r="A24" s="321"/>
      <c r="B24" s="20" t="s">
        <v>687</v>
      </c>
      <c r="C24" s="44"/>
      <c r="D24" s="44"/>
      <c r="E24" s="44" t="s">
        <v>39</v>
      </c>
      <c r="F24" s="150">
        <v>6900</v>
      </c>
      <c r="G24" s="150"/>
      <c r="H24" s="150"/>
      <c r="I24" s="181">
        <f t="shared" si="7"/>
        <v>6900</v>
      </c>
      <c r="J24" s="150">
        <f>I24</f>
        <v>6900</v>
      </c>
      <c r="K24" s="651"/>
    </row>
    <row r="25" spans="1:11" ht="23.25" customHeight="1">
      <c r="A25" s="305"/>
      <c r="B25" s="40" t="s">
        <v>447</v>
      </c>
      <c r="C25" s="44"/>
      <c r="D25" s="44"/>
      <c r="E25" s="44" t="s">
        <v>302</v>
      </c>
      <c r="F25" s="150">
        <v>2351882</v>
      </c>
      <c r="G25" s="150"/>
      <c r="H25" s="150">
        <v>661802</v>
      </c>
      <c r="I25" s="181">
        <f t="shared" si="7"/>
        <v>1690080</v>
      </c>
      <c r="J25" s="236"/>
      <c r="K25" s="151">
        <f>I25</f>
        <v>1690080</v>
      </c>
    </row>
    <row r="26" spans="1:11" ht="23.25" customHeight="1">
      <c r="A26" s="305"/>
      <c r="B26" s="40" t="s">
        <v>448</v>
      </c>
      <c r="C26" s="44"/>
      <c r="D26" s="44"/>
      <c r="E26" s="44" t="s">
        <v>416</v>
      </c>
      <c r="F26" s="150">
        <v>318228</v>
      </c>
      <c r="G26" s="150"/>
      <c r="H26" s="150">
        <v>93290</v>
      </c>
      <c r="I26" s="181">
        <f t="shared" si="7"/>
        <v>224938</v>
      </c>
      <c r="J26" s="236"/>
      <c r="K26" s="151">
        <f>I26</f>
        <v>224938</v>
      </c>
    </row>
    <row r="27" spans="1:11" ht="23.25" customHeight="1">
      <c r="A27" s="213"/>
      <c r="B27" s="20" t="s">
        <v>364</v>
      </c>
      <c r="C27" s="43"/>
      <c r="D27" s="654"/>
      <c r="E27" s="43">
        <v>6610</v>
      </c>
      <c r="F27" s="150">
        <v>85000</v>
      </c>
      <c r="G27" s="150"/>
      <c r="H27" s="150">
        <v>0</v>
      </c>
      <c r="I27" s="181">
        <f t="shared" si="7"/>
        <v>85000</v>
      </c>
      <c r="J27" s="236"/>
      <c r="K27" s="151">
        <f>I27</f>
        <v>85000</v>
      </c>
    </row>
    <row r="28" spans="1:11" ht="27.75" customHeight="1">
      <c r="A28" s="318" t="s">
        <v>297</v>
      </c>
      <c r="B28" s="39" t="s">
        <v>361</v>
      </c>
      <c r="C28" s="45" t="s">
        <v>21</v>
      </c>
      <c r="D28" s="47"/>
      <c r="E28" s="47"/>
      <c r="F28" s="152">
        <f aca="true" t="shared" si="8" ref="F28:K28">F29</f>
        <v>1833999</v>
      </c>
      <c r="G28" s="152">
        <f t="shared" si="8"/>
        <v>23317</v>
      </c>
      <c r="H28" s="152">
        <f t="shared" si="8"/>
        <v>0</v>
      </c>
      <c r="I28" s="152">
        <f t="shared" si="8"/>
        <v>1857316</v>
      </c>
      <c r="J28" s="152">
        <f t="shared" si="8"/>
        <v>205368</v>
      </c>
      <c r="K28" s="153">
        <f t="shared" si="8"/>
        <v>1651948</v>
      </c>
    </row>
    <row r="29" spans="1:11" ht="22.5" customHeight="1">
      <c r="A29" s="319" t="s">
        <v>352</v>
      </c>
      <c r="B29" s="41" t="s">
        <v>362</v>
      </c>
      <c r="C29" s="54"/>
      <c r="D29" s="54" t="s">
        <v>22</v>
      </c>
      <c r="E29" s="54"/>
      <c r="F29" s="178">
        <f aca="true" t="shared" si="9" ref="F29:K29">SUM(F30:F36)</f>
        <v>1833999</v>
      </c>
      <c r="G29" s="178">
        <f t="shared" si="9"/>
        <v>23317</v>
      </c>
      <c r="H29" s="178">
        <f t="shared" si="9"/>
        <v>0</v>
      </c>
      <c r="I29" s="178">
        <f t="shared" si="9"/>
        <v>1857316</v>
      </c>
      <c r="J29" s="178">
        <f t="shared" si="9"/>
        <v>205368</v>
      </c>
      <c r="K29" s="320">
        <f t="shared" si="9"/>
        <v>1651948</v>
      </c>
    </row>
    <row r="30" spans="1:11" ht="19.5" customHeight="1">
      <c r="A30" s="323"/>
      <c r="B30" s="60" t="s">
        <v>695</v>
      </c>
      <c r="C30" s="52"/>
      <c r="D30" s="52"/>
      <c r="E30" s="52" t="s">
        <v>686</v>
      </c>
      <c r="F30" s="181">
        <v>2151</v>
      </c>
      <c r="G30" s="181"/>
      <c r="H30" s="179"/>
      <c r="I30" s="181">
        <f>F30+G30-H30</f>
        <v>2151</v>
      </c>
      <c r="J30" s="150">
        <f>I30</f>
        <v>2151</v>
      </c>
      <c r="K30" s="651"/>
    </row>
    <row r="31" spans="1:11" ht="19.5" customHeight="1">
      <c r="A31" s="323"/>
      <c r="B31" s="20" t="s">
        <v>357</v>
      </c>
      <c r="C31" s="52"/>
      <c r="D31" s="52"/>
      <c r="E31" s="52" t="s">
        <v>427</v>
      </c>
      <c r="F31" s="181">
        <v>0</v>
      </c>
      <c r="G31" s="181">
        <v>9</v>
      </c>
      <c r="H31" s="179"/>
      <c r="I31" s="181">
        <f>F31+G31-H31</f>
        <v>9</v>
      </c>
      <c r="J31" s="150">
        <f>I31</f>
        <v>9</v>
      </c>
      <c r="K31" s="651"/>
    </row>
    <row r="32" spans="1:11" ht="22.5" customHeight="1">
      <c r="A32" s="305"/>
      <c r="B32" s="20" t="s">
        <v>359</v>
      </c>
      <c r="C32" s="44"/>
      <c r="D32" s="44"/>
      <c r="E32" s="44" t="s">
        <v>428</v>
      </c>
      <c r="F32" s="150">
        <v>3000</v>
      </c>
      <c r="G32" s="150">
        <v>2000</v>
      </c>
      <c r="H32" s="150"/>
      <c r="I32" s="181">
        <f>F32+G32-H32</f>
        <v>5000</v>
      </c>
      <c r="J32" s="150">
        <f>I32</f>
        <v>5000</v>
      </c>
      <c r="K32" s="651"/>
    </row>
    <row r="33" spans="1:11" ht="17.25" customHeight="1">
      <c r="A33" s="305"/>
      <c r="B33" s="20" t="s">
        <v>223</v>
      </c>
      <c r="C33" s="44"/>
      <c r="D33" s="44"/>
      <c r="E33" s="44" t="s">
        <v>222</v>
      </c>
      <c r="F33" s="150">
        <v>1651948</v>
      </c>
      <c r="G33" s="150"/>
      <c r="H33" s="150"/>
      <c r="I33" s="181">
        <f>F33+G33+-H33</f>
        <v>1651948</v>
      </c>
      <c r="J33" s="236"/>
      <c r="K33" s="151">
        <f>I33</f>
        <v>1651948</v>
      </c>
    </row>
    <row r="34" spans="1:11" ht="19.5" customHeight="1">
      <c r="A34" s="305"/>
      <c r="B34" s="20" t="s">
        <v>354</v>
      </c>
      <c r="C34" s="44"/>
      <c r="D34" s="44"/>
      <c r="E34" s="44" t="s">
        <v>426</v>
      </c>
      <c r="F34" s="150">
        <v>1900</v>
      </c>
      <c r="G34" s="150">
        <v>163</v>
      </c>
      <c r="H34" s="150"/>
      <c r="I34" s="181">
        <f>F34+G34+-H34</f>
        <v>2063</v>
      </c>
      <c r="J34" s="150">
        <f>I34</f>
        <v>2063</v>
      </c>
      <c r="K34" s="651"/>
    </row>
    <row r="35" spans="1:11" ht="17.25" customHeight="1">
      <c r="A35" s="213"/>
      <c r="B35" s="20" t="s">
        <v>385</v>
      </c>
      <c r="C35" s="44"/>
      <c r="D35" s="44"/>
      <c r="E35" s="44" t="s">
        <v>430</v>
      </c>
      <c r="F35" s="150">
        <v>56000</v>
      </c>
      <c r="G35" s="150">
        <v>21145</v>
      </c>
      <c r="H35" s="150"/>
      <c r="I35" s="181">
        <f>F35+G35+-H35</f>
        <v>77145</v>
      </c>
      <c r="J35" s="150">
        <f>I35</f>
        <v>77145</v>
      </c>
      <c r="K35" s="651"/>
    </row>
    <row r="36" spans="1:11" ht="21" customHeight="1">
      <c r="A36" s="321"/>
      <c r="B36" s="20" t="s">
        <v>363</v>
      </c>
      <c r="C36" s="43"/>
      <c r="D36" s="43"/>
      <c r="E36" s="43">
        <v>2110</v>
      </c>
      <c r="F36" s="150">
        <v>119000</v>
      </c>
      <c r="G36" s="150"/>
      <c r="H36" s="150"/>
      <c r="I36" s="181">
        <f>F36+G36+-H36</f>
        <v>119000</v>
      </c>
      <c r="J36" s="150">
        <f>I36</f>
        <v>119000</v>
      </c>
      <c r="K36" s="651"/>
    </row>
    <row r="37" spans="1:11" ht="24.75" customHeight="1">
      <c r="A37" s="318" t="s">
        <v>299</v>
      </c>
      <c r="B37" s="39" t="s">
        <v>399</v>
      </c>
      <c r="C37" s="42">
        <v>710</v>
      </c>
      <c r="D37" s="49"/>
      <c r="E37" s="49"/>
      <c r="F37" s="152">
        <f aca="true" t="shared" si="10" ref="F37:K37">F38+F40+F42</f>
        <v>263071</v>
      </c>
      <c r="G37" s="152">
        <f t="shared" si="10"/>
        <v>0</v>
      </c>
      <c r="H37" s="152">
        <f t="shared" si="10"/>
        <v>0</v>
      </c>
      <c r="I37" s="152">
        <f t="shared" si="10"/>
        <v>263071</v>
      </c>
      <c r="J37" s="152">
        <f t="shared" si="10"/>
        <v>263071</v>
      </c>
      <c r="K37" s="153">
        <f t="shared" si="10"/>
        <v>0</v>
      </c>
    </row>
    <row r="38" spans="1:11" ht="25.5" customHeight="1">
      <c r="A38" s="319" t="s">
        <v>352</v>
      </c>
      <c r="B38" s="41" t="s">
        <v>28</v>
      </c>
      <c r="C38" s="51"/>
      <c r="D38" s="51">
        <v>71013</v>
      </c>
      <c r="E38" s="41"/>
      <c r="F38" s="178">
        <f aca="true" t="shared" si="11" ref="F38:K38">F39</f>
        <v>46000</v>
      </c>
      <c r="G38" s="178">
        <f t="shared" si="11"/>
        <v>0</v>
      </c>
      <c r="H38" s="178">
        <f t="shared" si="11"/>
        <v>0</v>
      </c>
      <c r="I38" s="178">
        <f t="shared" si="11"/>
        <v>46000</v>
      </c>
      <c r="J38" s="178">
        <f t="shared" si="11"/>
        <v>46000</v>
      </c>
      <c r="K38" s="320">
        <f t="shared" si="11"/>
        <v>0</v>
      </c>
    </row>
    <row r="39" spans="1:11" ht="22.5" customHeight="1">
      <c r="A39" s="321"/>
      <c r="B39" s="20" t="s">
        <v>363</v>
      </c>
      <c r="C39" s="43"/>
      <c r="D39" s="43"/>
      <c r="E39" s="43">
        <v>2110</v>
      </c>
      <c r="F39" s="150">
        <v>46000</v>
      </c>
      <c r="G39" s="150"/>
      <c r="H39" s="150"/>
      <c r="I39" s="181">
        <f>F39+G39-H39</f>
        <v>46000</v>
      </c>
      <c r="J39" s="150">
        <f>I39</f>
        <v>46000</v>
      </c>
      <c r="K39" s="651"/>
    </row>
    <row r="40" spans="1:11" ht="24.75" customHeight="1">
      <c r="A40" s="319" t="s">
        <v>355</v>
      </c>
      <c r="B40" s="41" t="s">
        <v>30</v>
      </c>
      <c r="C40" s="51"/>
      <c r="D40" s="51">
        <v>71014</v>
      </c>
      <c r="E40" s="41"/>
      <c r="F40" s="178">
        <f aca="true" t="shared" si="12" ref="F40:K40">F41</f>
        <v>20000</v>
      </c>
      <c r="G40" s="178">
        <f t="shared" si="12"/>
        <v>0</v>
      </c>
      <c r="H40" s="178">
        <f t="shared" si="12"/>
        <v>0</v>
      </c>
      <c r="I40" s="178">
        <f t="shared" si="12"/>
        <v>20000</v>
      </c>
      <c r="J40" s="178">
        <f t="shared" si="12"/>
        <v>20000</v>
      </c>
      <c r="K40" s="320">
        <f t="shared" si="12"/>
        <v>0</v>
      </c>
    </row>
    <row r="41" spans="1:11" ht="22.5" customHeight="1">
      <c r="A41" s="321"/>
      <c r="B41" s="20" t="s">
        <v>363</v>
      </c>
      <c r="C41" s="43"/>
      <c r="D41" s="43"/>
      <c r="E41" s="43">
        <v>2110</v>
      </c>
      <c r="F41" s="150">
        <v>20000</v>
      </c>
      <c r="G41" s="150"/>
      <c r="H41" s="150"/>
      <c r="I41" s="181">
        <f>F41+G41-H41</f>
        <v>20000</v>
      </c>
      <c r="J41" s="150">
        <f>I41</f>
        <v>20000</v>
      </c>
      <c r="K41" s="651"/>
    </row>
    <row r="42" spans="1:11" ht="21.75" customHeight="1">
      <c r="A42" s="319" t="s">
        <v>392</v>
      </c>
      <c r="B42" s="41" t="s">
        <v>32</v>
      </c>
      <c r="C42" s="51"/>
      <c r="D42" s="51">
        <v>71015</v>
      </c>
      <c r="E42" s="41"/>
      <c r="F42" s="178">
        <f aca="true" t="shared" si="13" ref="F42:K42">F43+F44</f>
        <v>197071</v>
      </c>
      <c r="G42" s="178">
        <f t="shared" si="13"/>
        <v>0</v>
      </c>
      <c r="H42" s="178">
        <f t="shared" si="13"/>
        <v>0</v>
      </c>
      <c r="I42" s="178">
        <f t="shared" si="13"/>
        <v>197071</v>
      </c>
      <c r="J42" s="178">
        <f t="shared" si="13"/>
        <v>197071</v>
      </c>
      <c r="K42" s="320">
        <f t="shared" si="13"/>
        <v>0</v>
      </c>
    </row>
    <row r="43" spans="1:11" ht="18" customHeight="1">
      <c r="A43" s="321"/>
      <c r="B43" s="20" t="s">
        <v>354</v>
      </c>
      <c r="C43" s="422"/>
      <c r="D43" s="422"/>
      <c r="E43" s="50" t="s">
        <v>426</v>
      </c>
      <c r="F43" s="150">
        <v>50</v>
      </c>
      <c r="G43" s="150"/>
      <c r="H43" s="150"/>
      <c r="I43" s="181">
        <f>F43+G43-H43</f>
        <v>50</v>
      </c>
      <c r="J43" s="150">
        <f>I43</f>
        <v>50</v>
      </c>
      <c r="K43" s="651"/>
    </row>
    <row r="44" spans="1:11" ht="24.75" customHeight="1">
      <c r="A44" s="321"/>
      <c r="B44" s="20" t="s">
        <v>363</v>
      </c>
      <c r="C44" s="43"/>
      <c r="D44" s="43"/>
      <c r="E44" s="43">
        <v>2110</v>
      </c>
      <c r="F44" s="150">
        <v>197021</v>
      </c>
      <c r="G44" s="150"/>
      <c r="H44" s="150"/>
      <c r="I44" s="181">
        <f>F44+G44-H44</f>
        <v>197021</v>
      </c>
      <c r="J44" s="150">
        <f>I44</f>
        <v>197021</v>
      </c>
      <c r="K44" s="651"/>
    </row>
    <row r="45" spans="1:11" ht="21" customHeight="1">
      <c r="A45" s="318" t="s">
        <v>321</v>
      </c>
      <c r="B45" s="39" t="s">
        <v>382</v>
      </c>
      <c r="C45" s="42">
        <v>750</v>
      </c>
      <c r="D45" s="49"/>
      <c r="E45" s="42"/>
      <c r="F45" s="152">
        <f aca="true" t="shared" si="14" ref="F45:K45">F46+F48+F54+F56</f>
        <v>797503</v>
      </c>
      <c r="G45" s="152">
        <f t="shared" si="14"/>
        <v>11200</v>
      </c>
      <c r="H45" s="152">
        <f t="shared" si="14"/>
        <v>0</v>
      </c>
      <c r="I45" s="152">
        <f t="shared" si="14"/>
        <v>808703</v>
      </c>
      <c r="J45" s="152">
        <f t="shared" si="14"/>
        <v>808703</v>
      </c>
      <c r="K45" s="153">
        <f t="shared" si="14"/>
        <v>0</v>
      </c>
    </row>
    <row r="46" spans="1:11" ht="20.25" customHeight="1">
      <c r="A46" s="319" t="s">
        <v>352</v>
      </c>
      <c r="B46" s="41" t="s">
        <v>353</v>
      </c>
      <c r="C46" s="51"/>
      <c r="D46" s="51">
        <v>75011</v>
      </c>
      <c r="E46" s="41"/>
      <c r="F46" s="178">
        <f aca="true" t="shared" si="15" ref="F46:K46">F47</f>
        <v>102748</v>
      </c>
      <c r="G46" s="178">
        <f t="shared" si="15"/>
        <v>0</v>
      </c>
      <c r="H46" s="178">
        <f t="shared" si="15"/>
        <v>0</v>
      </c>
      <c r="I46" s="178">
        <f t="shared" si="15"/>
        <v>102748</v>
      </c>
      <c r="J46" s="178">
        <f t="shared" si="15"/>
        <v>102748</v>
      </c>
      <c r="K46" s="320">
        <f t="shared" si="15"/>
        <v>0</v>
      </c>
    </row>
    <row r="47" spans="1:11" ht="22.5" customHeight="1">
      <c r="A47" s="321"/>
      <c r="B47" s="20" t="s">
        <v>363</v>
      </c>
      <c r="C47" s="43"/>
      <c r="D47" s="43"/>
      <c r="E47" s="43">
        <v>2110</v>
      </c>
      <c r="F47" s="150">
        <v>102748</v>
      </c>
      <c r="G47" s="150"/>
      <c r="H47" s="150"/>
      <c r="I47" s="181">
        <f>F47+G47-H47</f>
        <v>102748</v>
      </c>
      <c r="J47" s="150">
        <f>I47</f>
        <v>102748</v>
      </c>
      <c r="K47" s="651"/>
    </row>
    <row r="48" spans="1:11" ht="19.5" customHeight="1">
      <c r="A48" s="319" t="s">
        <v>355</v>
      </c>
      <c r="B48" s="41" t="s">
        <v>383</v>
      </c>
      <c r="C48" s="51"/>
      <c r="D48" s="51">
        <v>75020</v>
      </c>
      <c r="E48" s="51"/>
      <c r="F48" s="178">
        <f aca="true" t="shared" si="16" ref="F48:K48">F49+F50+F51+F52+F53</f>
        <v>675514</v>
      </c>
      <c r="G48" s="178">
        <f t="shared" si="16"/>
        <v>11200</v>
      </c>
      <c r="H48" s="178">
        <f t="shared" si="16"/>
        <v>0</v>
      </c>
      <c r="I48" s="178">
        <f t="shared" si="16"/>
        <v>686714</v>
      </c>
      <c r="J48" s="178">
        <f t="shared" si="16"/>
        <v>686714</v>
      </c>
      <c r="K48" s="320">
        <f t="shared" si="16"/>
        <v>0</v>
      </c>
    </row>
    <row r="49" spans="1:11" ht="17.25" customHeight="1">
      <c r="A49" s="321"/>
      <c r="B49" s="20" t="s">
        <v>384</v>
      </c>
      <c r="C49" s="44"/>
      <c r="D49" s="44"/>
      <c r="E49" s="44" t="s">
        <v>431</v>
      </c>
      <c r="F49" s="150">
        <v>670000</v>
      </c>
      <c r="G49" s="150">
        <v>10000</v>
      </c>
      <c r="H49" s="150"/>
      <c r="I49" s="181">
        <f>F49+G49-H49</f>
        <v>680000</v>
      </c>
      <c r="J49" s="150">
        <f>I49</f>
        <v>680000</v>
      </c>
      <c r="K49" s="651"/>
    </row>
    <row r="50" spans="1:11" ht="17.25" customHeight="1">
      <c r="A50" s="321"/>
      <c r="B50" s="20" t="s">
        <v>357</v>
      </c>
      <c r="C50" s="44"/>
      <c r="D50" s="44"/>
      <c r="E50" s="44" t="s">
        <v>427</v>
      </c>
      <c r="F50" s="150">
        <v>2600</v>
      </c>
      <c r="G50" s="150"/>
      <c r="H50" s="150"/>
      <c r="I50" s="181">
        <f>F50+G50-H50</f>
        <v>2600</v>
      </c>
      <c r="J50" s="150">
        <f>I50</f>
        <v>2600</v>
      </c>
      <c r="K50" s="651"/>
    </row>
    <row r="51" spans="1:11" ht="21" customHeight="1">
      <c r="A51" s="321"/>
      <c r="B51" s="20" t="s">
        <v>359</v>
      </c>
      <c r="C51" s="44"/>
      <c r="D51" s="44"/>
      <c r="E51" s="44" t="s">
        <v>428</v>
      </c>
      <c r="F51" s="150">
        <v>1244</v>
      </c>
      <c r="G51" s="150"/>
      <c r="H51" s="150"/>
      <c r="I51" s="181">
        <f>F51+G51-H51</f>
        <v>1244</v>
      </c>
      <c r="J51" s="150">
        <f>I51</f>
        <v>1244</v>
      </c>
      <c r="K51" s="651"/>
    </row>
    <row r="52" spans="1:11" ht="16.5" customHeight="1">
      <c r="A52" s="321"/>
      <c r="B52" s="20" t="s">
        <v>360</v>
      </c>
      <c r="C52" s="44"/>
      <c r="D52" s="44"/>
      <c r="E52" s="44" t="s">
        <v>429</v>
      </c>
      <c r="F52" s="150">
        <v>175</v>
      </c>
      <c r="G52" s="150"/>
      <c r="H52" s="150"/>
      <c r="I52" s="181">
        <f>F52+G52-H52</f>
        <v>175</v>
      </c>
      <c r="J52" s="150">
        <f>I52</f>
        <v>175</v>
      </c>
      <c r="K52" s="651"/>
    </row>
    <row r="53" spans="1:11" ht="17.25" customHeight="1">
      <c r="A53" s="321"/>
      <c r="B53" s="20" t="s">
        <v>385</v>
      </c>
      <c r="C53" s="44"/>
      <c r="D53" s="44"/>
      <c r="E53" s="44" t="s">
        <v>430</v>
      </c>
      <c r="F53" s="150">
        <v>1495</v>
      </c>
      <c r="G53" s="150">
        <v>1200</v>
      </c>
      <c r="H53" s="150"/>
      <c r="I53" s="181">
        <f>F53+G53-H53</f>
        <v>2695</v>
      </c>
      <c r="J53" s="150">
        <f>I53</f>
        <v>2695</v>
      </c>
      <c r="K53" s="651"/>
    </row>
    <row r="54" spans="1:11" ht="18" customHeight="1">
      <c r="A54" s="319" t="s">
        <v>392</v>
      </c>
      <c r="B54" s="41" t="s">
        <v>46</v>
      </c>
      <c r="C54" s="51"/>
      <c r="D54" s="51">
        <v>75045</v>
      </c>
      <c r="E54" s="41"/>
      <c r="F54" s="178">
        <f aca="true" t="shared" si="17" ref="F54:K54">F55</f>
        <v>14000</v>
      </c>
      <c r="G54" s="178">
        <f t="shared" si="17"/>
        <v>0</v>
      </c>
      <c r="H54" s="178">
        <f t="shared" si="17"/>
        <v>0</v>
      </c>
      <c r="I54" s="178">
        <f t="shared" si="17"/>
        <v>14000</v>
      </c>
      <c r="J54" s="178">
        <f t="shared" si="17"/>
        <v>14000</v>
      </c>
      <c r="K54" s="320">
        <f t="shared" si="17"/>
        <v>0</v>
      </c>
    </row>
    <row r="55" spans="1:11" ht="22.5" customHeight="1">
      <c r="A55" s="321"/>
      <c r="B55" s="20" t="s">
        <v>363</v>
      </c>
      <c r="C55" s="43"/>
      <c r="D55" s="43"/>
      <c r="E55" s="43">
        <v>2110</v>
      </c>
      <c r="F55" s="150">
        <v>14000</v>
      </c>
      <c r="G55" s="150"/>
      <c r="H55" s="150"/>
      <c r="I55" s="181">
        <f>F55+G55-H55</f>
        <v>14000</v>
      </c>
      <c r="J55" s="150">
        <f>I55</f>
        <v>14000</v>
      </c>
      <c r="K55" s="651"/>
    </row>
    <row r="56" spans="1:11" ht="24" customHeight="1">
      <c r="A56" s="319" t="s">
        <v>394</v>
      </c>
      <c r="B56" s="51" t="s">
        <v>226</v>
      </c>
      <c r="C56" s="56"/>
      <c r="D56" s="110">
        <v>75075</v>
      </c>
      <c r="E56" s="56"/>
      <c r="F56" s="180">
        <f aca="true" t="shared" si="18" ref="F56:K56">F57</f>
        <v>5241</v>
      </c>
      <c r="G56" s="180">
        <f t="shared" si="18"/>
        <v>0</v>
      </c>
      <c r="H56" s="180">
        <f t="shared" si="18"/>
        <v>0</v>
      </c>
      <c r="I56" s="180">
        <f t="shared" si="18"/>
        <v>5241</v>
      </c>
      <c r="J56" s="180">
        <f t="shared" si="18"/>
        <v>5241</v>
      </c>
      <c r="K56" s="324">
        <f t="shared" si="18"/>
        <v>0</v>
      </c>
    </row>
    <row r="57" spans="1:11" ht="22.5" customHeight="1">
      <c r="A57" s="321"/>
      <c r="B57" s="20" t="s">
        <v>687</v>
      </c>
      <c r="C57" s="43"/>
      <c r="D57" s="43"/>
      <c r="E57" s="43">
        <v>2310</v>
      </c>
      <c r="F57" s="150">
        <v>5241</v>
      </c>
      <c r="G57" s="150"/>
      <c r="H57" s="150"/>
      <c r="I57" s="181">
        <f>F57+G57+-H57</f>
        <v>5241</v>
      </c>
      <c r="J57" s="150">
        <f>I57</f>
        <v>5241</v>
      </c>
      <c r="K57" s="651"/>
    </row>
    <row r="58" spans="1:11" ht="30" customHeight="1">
      <c r="A58" s="318" t="s">
        <v>322</v>
      </c>
      <c r="B58" s="39" t="s">
        <v>386</v>
      </c>
      <c r="C58" s="42">
        <v>754</v>
      </c>
      <c r="D58" s="49"/>
      <c r="E58" s="49"/>
      <c r="F58" s="152">
        <f aca="true" t="shared" si="19" ref="F58:K58">F59</f>
        <v>2834359</v>
      </c>
      <c r="G58" s="152">
        <f t="shared" si="19"/>
        <v>0</v>
      </c>
      <c r="H58" s="152">
        <f t="shared" si="19"/>
        <v>0</v>
      </c>
      <c r="I58" s="152">
        <f t="shared" si="19"/>
        <v>2834359</v>
      </c>
      <c r="J58" s="152">
        <f t="shared" si="19"/>
        <v>2290359</v>
      </c>
      <c r="K58" s="153">
        <f t="shared" si="19"/>
        <v>544000</v>
      </c>
    </row>
    <row r="59" spans="1:11" ht="24.75" customHeight="1">
      <c r="A59" s="319" t="s">
        <v>352</v>
      </c>
      <c r="B59" s="41" t="s">
        <v>270</v>
      </c>
      <c r="C59" s="51"/>
      <c r="D59" s="51">
        <v>75411</v>
      </c>
      <c r="E59" s="41"/>
      <c r="F59" s="178">
        <f aca="true" t="shared" si="20" ref="F59:K59">SUM(F60:F66)</f>
        <v>2834359</v>
      </c>
      <c r="G59" s="178">
        <f t="shared" si="20"/>
        <v>0</v>
      </c>
      <c r="H59" s="178">
        <f t="shared" si="20"/>
        <v>0</v>
      </c>
      <c r="I59" s="178">
        <f t="shared" si="20"/>
        <v>2834359</v>
      </c>
      <c r="J59" s="178">
        <f t="shared" si="20"/>
        <v>2290359</v>
      </c>
      <c r="K59" s="320">
        <f t="shared" si="20"/>
        <v>544000</v>
      </c>
    </row>
    <row r="60" spans="1:11" ht="16.5" customHeight="1">
      <c r="A60" s="321"/>
      <c r="B60" s="20" t="s">
        <v>354</v>
      </c>
      <c r="C60" s="422"/>
      <c r="D60" s="422"/>
      <c r="E60" s="52" t="s">
        <v>426</v>
      </c>
      <c r="F60" s="150">
        <v>1000</v>
      </c>
      <c r="G60" s="150"/>
      <c r="H60" s="150"/>
      <c r="I60" s="181">
        <f aca="true" t="shared" si="21" ref="I60:I66">F60+G60-H60</f>
        <v>1000</v>
      </c>
      <c r="J60" s="150">
        <f>I60</f>
        <v>1000</v>
      </c>
      <c r="K60" s="651"/>
    </row>
    <row r="61" spans="1:11" ht="22.5" customHeight="1">
      <c r="A61" s="321"/>
      <c r="B61" s="20" t="s">
        <v>363</v>
      </c>
      <c r="C61" s="43"/>
      <c r="D61" s="43"/>
      <c r="E61" s="43">
        <v>2110</v>
      </c>
      <c r="F61" s="150">
        <v>2279359</v>
      </c>
      <c r="G61" s="150"/>
      <c r="H61" s="150"/>
      <c r="I61" s="181">
        <f t="shared" si="21"/>
        <v>2279359</v>
      </c>
      <c r="J61" s="150">
        <f>I61</f>
        <v>2279359</v>
      </c>
      <c r="K61" s="651"/>
    </row>
    <row r="62" spans="1:11" ht="22.5" customHeight="1">
      <c r="A62" s="321"/>
      <c r="B62" s="20" t="s">
        <v>687</v>
      </c>
      <c r="C62" s="43"/>
      <c r="D62" s="43"/>
      <c r="E62" s="43">
        <v>2310</v>
      </c>
      <c r="F62" s="150">
        <v>10000</v>
      </c>
      <c r="G62" s="150"/>
      <c r="H62" s="150"/>
      <c r="I62" s="181">
        <f t="shared" si="21"/>
        <v>10000</v>
      </c>
      <c r="J62" s="150">
        <f>I62</f>
        <v>10000</v>
      </c>
      <c r="K62" s="651"/>
    </row>
    <row r="63" spans="1:11" ht="23.25" customHeight="1">
      <c r="A63" s="321"/>
      <c r="B63" s="20" t="s">
        <v>619</v>
      </c>
      <c r="C63" s="43"/>
      <c r="D63" s="43"/>
      <c r="E63" s="43">
        <v>6290</v>
      </c>
      <c r="F63" s="150">
        <v>300000</v>
      </c>
      <c r="G63" s="150"/>
      <c r="H63" s="150"/>
      <c r="I63" s="181">
        <f t="shared" si="21"/>
        <v>300000</v>
      </c>
      <c r="J63" s="236"/>
      <c r="K63" s="151">
        <f>I63</f>
        <v>300000</v>
      </c>
    </row>
    <row r="64" spans="1:11" ht="23.25" customHeight="1">
      <c r="A64" s="321"/>
      <c r="B64" s="20" t="s">
        <v>784</v>
      </c>
      <c r="C64" s="43"/>
      <c r="D64" s="43"/>
      <c r="E64" s="43">
        <v>6410</v>
      </c>
      <c r="F64" s="150">
        <v>54000</v>
      </c>
      <c r="G64" s="150"/>
      <c r="H64" s="150"/>
      <c r="I64" s="181">
        <f t="shared" si="21"/>
        <v>54000</v>
      </c>
      <c r="J64" s="236"/>
      <c r="K64" s="151">
        <f>I64</f>
        <v>54000</v>
      </c>
    </row>
    <row r="65" spans="1:11" ht="21.75" customHeight="1">
      <c r="A65" s="321"/>
      <c r="B65" s="20" t="s">
        <v>702</v>
      </c>
      <c r="C65" s="43"/>
      <c r="D65" s="43"/>
      <c r="E65" s="43">
        <v>6610</v>
      </c>
      <c r="F65" s="150">
        <v>90000</v>
      </c>
      <c r="G65" s="150"/>
      <c r="H65" s="150"/>
      <c r="I65" s="181">
        <f t="shared" si="21"/>
        <v>90000</v>
      </c>
      <c r="J65" s="236"/>
      <c r="K65" s="151">
        <f>I65</f>
        <v>90000</v>
      </c>
    </row>
    <row r="66" spans="1:11" ht="20.25" customHeight="1">
      <c r="A66" s="321"/>
      <c r="B66" s="20" t="s">
        <v>703</v>
      </c>
      <c r="C66" s="43"/>
      <c r="D66" s="43"/>
      <c r="E66" s="43">
        <v>6630</v>
      </c>
      <c r="F66" s="150">
        <v>100000</v>
      </c>
      <c r="G66" s="150"/>
      <c r="H66" s="150"/>
      <c r="I66" s="181">
        <f t="shared" si="21"/>
        <v>100000</v>
      </c>
      <c r="J66" s="236"/>
      <c r="K66" s="151">
        <f>I66</f>
        <v>100000</v>
      </c>
    </row>
    <row r="67" spans="1:11" ht="36.75" customHeight="1">
      <c r="A67" s="318" t="s">
        <v>348</v>
      </c>
      <c r="B67" s="48" t="s">
        <v>441</v>
      </c>
      <c r="C67" s="45" t="s">
        <v>387</v>
      </c>
      <c r="D67" s="47"/>
      <c r="E67" s="47"/>
      <c r="F67" s="152">
        <f aca="true" t="shared" si="22" ref="F67:K67">F68</f>
        <v>2464917</v>
      </c>
      <c r="G67" s="152">
        <f t="shared" si="22"/>
        <v>5873</v>
      </c>
      <c r="H67" s="152">
        <f t="shared" si="22"/>
        <v>0</v>
      </c>
      <c r="I67" s="152">
        <f t="shared" si="22"/>
        <v>2470790</v>
      </c>
      <c r="J67" s="152">
        <f t="shared" si="22"/>
        <v>2470790</v>
      </c>
      <c r="K67" s="153">
        <f t="shared" si="22"/>
        <v>0</v>
      </c>
    </row>
    <row r="68" spans="1:11" ht="26.25" customHeight="1">
      <c r="A68" s="319" t="s">
        <v>352</v>
      </c>
      <c r="B68" s="51" t="s">
        <v>439</v>
      </c>
      <c r="C68" s="54"/>
      <c r="D68" s="54" t="s">
        <v>388</v>
      </c>
      <c r="E68" s="54"/>
      <c r="F68" s="178">
        <f aca="true" t="shared" si="23" ref="F68:K68">F69+F70</f>
        <v>2464917</v>
      </c>
      <c r="G68" s="178">
        <f t="shared" si="23"/>
        <v>5873</v>
      </c>
      <c r="H68" s="178">
        <f t="shared" si="23"/>
        <v>0</v>
      </c>
      <c r="I68" s="178">
        <f t="shared" si="23"/>
        <v>2470790</v>
      </c>
      <c r="J68" s="178">
        <f t="shared" si="23"/>
        <v>2470790</v>
      </c>
      <c r="K68" s="320">
        <f t="shared" si="23"/>
        <v>0</v>
      </c>
    </row>
    <row r="69" spans="1:11" ht="17.25" customHeight="1">
      <c r="A69" s="321"/>
      <c r="B69" s="20" t="s">
        <v>440</v>
      </c>
      <c r="C69" s="44"/>
      <c r="D69" s="44"/>
      <c r="E69" s="44" t="s">
        <v>432</v>
      </c>
      <c r="F69" s="150">
        <v>2424330</v>
      </c>
      <c r="G69" s="150"/>
      <c r="H69" s="150">
        <v>0</v>
      </c>
      <c r="I69" s="181">
        <f>F69+G69-H69</f>
        <v>2424330</v>
      </c>
      <c r="J69" s="150">
        <f>I69</f>
        <v>2424330</v>
      </c>
      <c r="K69" s="651"/>
    </row>
    <row r="70" spans="1:11" ht="18" customHeight="1">
      <c r="A70" s="321"/>
      <c r="B70" s="20" t="s">
        <v>14</v>
      </c>
      <c r="C70" s="44"/>
      <c r="D70" s="44"/>
      <c r="E70" s="44" t="s">
        <v>433</v>
      </c>
      <c r="F70" s="150">
        <v>40587</v>
      </c>
      <c r="G70" s="150">
        <v>5873</v>
      </c>
      <c r="H70" s="150"/>
      <c r="I70" s="181">
        <f>F70+G70-H70</f>
        <v>46460</v>
      </c>
      <c r="J70" s="150">
        <f>I70</f>
        <v>46460</v>
      </c>
      <c r="K70" s="651"/>
    </row>
    <row r="71" spans="1:11" ht="18.75" customHeight="1">
      <c r="A71" s="318" t="s">
        <v>346</v>
      </c>
      <c r="B71" s="39" t="s">
        <v>389</v>
      </c>
      <c r="C71" s="42">
        <v>758</v>
      </c>
      <c r="D71" s="49"/>
      <c r="E71" s="49"/>
      <c r="F71" s="152">
        <f aca="true" t="shared" si="24" ref="F71:K71">F72+F74+F77+F79+F81</f>
        <v>18670090</v>
      </c>
      <c r="G71" s="152">
        <f t="shared" si="24"/>
        <v>18000</v>
      </c>
      <c r="H71" s="152">
        <f t="shared" si="24"/>
        <v>0</v>
      </c>
      <c r="I71" s="152">
        <f t="shared" si="24"/>
        <v>18688090</v>
      </c>
      <c r="J71" s="152">
        <f t="shared" si="24"/>
        <v>18688090</v>
      </c>
      <c r="K71" s="153">
        <f t="shared" si="24"/>
        <v>0</v>
      </c>
    </row>
    <row r="72" spans="1:11" ht="21" customHeight="1">
      <c r="A72" s="319" t="s">
        <v>352</v>
      </c>
      <c r="B72" s="41" t="s">
        <v>365</v>
      </c>
      <c r="C72" s="51"/>
      <c r="D72" s="51">
        <v>75801</v>
      </c>
      <c r="E72" s="51"/>
      <c r="F72" s="178">
        <f aca="true" t="shared" si="25" ref="F72:K72">F73</f>
        <v>13970835</v>
      </c>
      <c r="G72" s="178">
        <f t="shared" si="25"/>
        <v>0</v>
      </c>
      <c r="H72" s="178">
        <f t="shared" si="25"/>
        <v>0</v>
      </c>
      <c r="I72" s="178">
        <f t="shared" si="25"/>
        <v>13970835</v>
      </c>
      <c r="J72" s="178">
        <f t="shared" si="25"/>
        <v>13970835</v>
      </c>
      <c r="K72" s="320">
        <f t="shared" si="25"/>
        <v>0</v>
      </c>
    </row>
    <row r="73" spans="1:11" ht="18" customHeight="1">
      <c r="A73" s="321"/>
      <c r="B73" s="20" t="s">
        <v>304</v>
      </c>
      <c r="C73" s="43"/>
      <c r="D73" s="43"/>
      <c r="E73" s="44" t="s">
        <v>435</v>
      </c>
      <c r="F73" s="150">
        <v>13970835</v>
      </c>
      <c r="G73" s="150"/>
      <c r="H73" s="150"/>
      <c r="I73" s="181">
        <f>F73+G73-H73</f>
        <v>13970835</v>
      </c>
      <c r="J73" s="150">
        <f>I73</f>
        <v>13970835</v>
      </c>
      <c r="K73" s="651"/>
    </row>
    <row r="74" spans="1:11" ht="22.5" customHeight="1">
      <c r="A74" s="319" t="s">
        <v>355</v>
      </c>
      <c r="B74" s="41" t="s">
        <v>366</v>
      </c>
      <c r="C74" s="51"/>
      <c r="D74" s="51">
        <v>75802</v>
      </c>
      <c r="E74" s="55"/>
      <c r="F74" s="178">
        <f aca="true" t="shared" si="26" ref="F74:K74">F75+F76</f>
        <v>889411</v>
      </c>
      <c r="G74" s="178">
        <f t="shared" si="26"/>
        <v>0</v>
      </c>
      <c r="H74" s="178">
        <f t="shared" si="26"/>
        <v>0</v>
      </c>
      <c r="I74" s="178">
        <f t="shared" si="26"/>
        <v>889411</v>
      </c>
      <c r="J74" s="178">
        <f t="shared" si="26"/>
        <v>889411</v>
      </c>
      <c r="K74" s="320">
        <f t="shared" si="26"/>
        <v>0</v>
      </c>
    </row>
    <row r="75" spans="1:11" ht="18" customHeight="1">
      <c r="A75" s="323"/>
      <c r="B75" s="60" t="s">
        <v>760</v>
      </c>
      <c r="C75" s="422"/>
      <c r="D75" s="422"/>
      <c r="E75" s="52" t="s">
        <v>759</v>
      </c>
      <c r="F75" s="181">
        <v>639411</v>
      </c>
      <c r="G75" s="181"/>
      <c r="H75" s="181"/>
      <c r="I75" s="181">
        <f>F75+G75-H75</f>
        <v>639411</v>
      </c>
      <c r="J75" s="150">
        <f>I75</f>
        <v>639411</v>
      </c>
      <c r="K75" s="651"/>
    </row>
    <row r="76" spans="1:11" ht="22.5" customHeight="1">
      <c r="A76" s="321"/>
      <c r="B76" s="20" t="s">
        <v>367</v>
      </c>
      <c r="C76" s="43"/>
      <c r="D76" s="43"/>
      <c r="E76" s="44" t="s">
        <v>305</v>
      </c>
      <c r="F76" s="150">
        <v>250000</v>
      </c>
      <c r="G76" s="150"/>
      <c r="H76" s="150"/>
      <c r="I76" s="181">
        <f>F76+G76-H76</f>
        <v>250000</v>
      </c>
      <c r="J76" s="150">
        <f>I76</f>
        <v>250000</v>
      </c>
      <c r="K76" s="651"/>
    </row>
    <row r="77" spans="1:11" ht="22.5" customHeight="1">
      <c r="A77" s="319" t="s">
        <v>392</v>
      </c>
      <c r="B77" s="41" t="s">
        <v>407</v>
      </c>
      <c r="C77" s="51"/>
      <c r="D77" s="51">
        <v>75803</v>
      </c>
      <c r="E77" s="55"/>
      <c r="F77" s="178">
        <f aca="true" t="shared" si="27" ref="F77:K77">F78</f>
        <v>2174598</v>
      </c>
      <c r="G77" s="178">
        <f t="shared" si="27"/>
        <v>0</v>
      </c>
      <c r="H77" s="178">
        <f t="shared" si="27"/>
        <v>0</v>
      </c>
      <c r="I77" s="178">
        <f t="shared" si="27"/>
        <v>2174598</v>
      </c>
      <c r="J77" s="178">
        <f t="shared" si="27"/>
        <v>2174598</v>
      </c>
      <c r="K77" s="320">
        <f t="shared" si="27"/>
        <v>0</v>
      </c>
    </row>
    <row r="78" spans="1:11" ht="16.5" customHeight="1">
      <c r="A78" s="13"/>
      <c r="B78" s="20" t="s">
        <v>306</v>
      </c>
      <c r="C78" s="43"/>
      <c r="D78" s="43"/>
      <c r="E78" s="44" t="s">
        <v>435</v>
      </c>
      <c r="F78" s="150">
        <v>2174598</v>
      </c>
      <c r="G78" s="150"/>
      <c r="H78" s="150"/>
      <c r="I78" s="181">
        <f>F78+G78-H78</f>
        <v>2174598</v>
      </c>
      <c r="J78" s="150">
        <f>I78</f>
        <v>2174598</v>
      </c>
      <c r="K78" s="651"/>
    </row>
    <row r="79" spans="1:11" ht="17.25" customHeight="1">
      <c r="A79" s="319" t="s">
        <v>394</v>
      </c>
      <c r="B79" s="41" t="s">
        <v>390</v>
      </c>
      <c r="C79" s="51"/>
      <c r="D79" s="51">
        <v>75814</v>
      </c>
      <c r="E79" s="54"/>
      <c r="F79" s="178">
        <f aca="true" t="shared" si="28" ref="F79:K79">F80</f>
        <v>25000</v>
      </c>
      <c r="G79" s="178">
        <f t="shared" si="28"/>
        <v>18000</v>
      </c>
      <c r="H79" s="178">
        <f t="shared" si="28"/>
        <v>0</v>
      </c>
      <c r="I79" s="178">
        <f t="shared" si="28"/>
        <v>43000</v>
      </c>
      <c r="J79" s="178">
        <f t="shared" si="28"/>
        <v>43000</v>
      </c>
      <c r="K79" s="320">
        <f t="shared" si="28"/>
        <v>0</v>
      </c>
    </row>
    <row r="80" spans="1:11" ht="18" customHeight="1">
      <c r="A80" s="321"/>
      <c r="B80" s="20" t="s">
        <v>354</v>
      </c>
      <c r="C80" s="43"/>
      <c r="D80" s="43"/>
      <c r="E80" s="44" t="s">
        <v>426</v>
      </c>
      <c r="F80" s="150">
        <v>25000</v>
      </c>
      <c r="G80" s="150">
        <v>18000</v>
      </c>
      <c r="H80" s="150"/>
      <c r="I80" s="181">
        <f>F80+G80-H80</f>
        <v>43000</v>
      </c>
      <c r="J80" s="150">
        <f>I80</f>
        <v>43000</v>
      </c>
      <c r="K80" s="651"/>
    </row>
    <row r="81" spans="1:11" ht="22.5" customHeight="1">
      <c r="A81" s="319" t="s">
        <v>395</v>
      </c>
      <c r="B81" s="41" t="s">
        <v>465</v>
      </c>
      <c r="C81" s="51"/>
      <c r="D81" s="51">
        <v>75832</v>
      </c>
      <c r="E81" s="54"/>
      <c r="F81" s="178">
        <f aca="true" t="shared" si="29" ref="F81:K81">F82</f>
        <v>1610246</v>
      </c>
      <c r="G81" s="178">
        <f t="shared" si="29"/>
        <v>0</v>
      </c>
      <c r="H81" s="178">
        <f t="shared" si="29"/>
        <v>0</v>
      </c>
      <c r="I81" s="178">
        <f t="shared" si="29"/>
        <v>1610246</v>
      </c>
      <c r="J81" s="178">
        <f t="shared" si="29"/>
        <v>1610246</v>
      </c>
      <c r="K81" s="320">
        <f t="shared" si="29"/>
        <v>0</v>
      </c>
    </row>
    <row r="82" spans="1:11" ht="14.25" customHeight="1">
      <c r="A82" s="213"/>
      <c r="B82" s="20" t="s">
        <v>307</v>
      </c>
      <c r="C82" s="654"/>
      <c r="D82" s="654"/>
      <c r="E82" s="44" t="s">
        <v>435</v>
      </c>
      <c r="F82" s="150">
        <v>1610246</v>
      </c>
      <c r="G82" s="150"/>
      <c r="H82" s="150"/>
      <c r="I82" s="181">
        <f>F82+G82-H82</f>
        <v>1610246</v>
      </c>
      <c r="J82" s="150">
        <f>I82</f>
        <v>1610246</v>
      </c>
      <c r="K82" s="651"/>
    </row>
    <row r="83" spans="1:11" ht="18.75" customHeight="1">
      <c r="A83" s="318" t="s">
        <v>450</v>
      </c>
      <c r="B83" s="39" t="s">
        <v>391</v>
      </c>
      <c r="C83" s="45" t="s">
        <v>92</v>
      </c>
      <c r="D83" s="47"/>
      <c r="E83" s="47"/>
      <c r="F83" s="152">
        <f aca="true" t="shared" si="30" ref="F83:K83">F84+F88+F95</f>
        <v>322343</v>
      </c>
      <c r="G83" s="152">
        <f t="shared" si="30"/>
        <v>11596</v>
      </c>
      <c r="H83" s="152">
        <f t="shared" si="30"/>
        <v>9350</v>
      </c>
      <c r="I83" s="152">
        <f t="shared" si="30"/>
        <v>324589</v>
      </c>
      <c r="J83" s="152">
        <f t="shared" si="30"/>
        <v>312700</v>
      </c>
      <c r="K83" s="153">
        <f t="shared" si="30"/>
        <v>11889</v>
      </c>
    </row>
    <row r="84" spans="1:11" ht="18" customHeight="1">
      <c r="A84" s="319" t="s">
        <v>352</v>
      </c>
      <c r="B84" s="41" t="s">
        <v>105</v>
      </c>
      <c r="C84" s="54"/>
      <c r="D84" s="54" t="s">
        <v>104</v>
      </c>
      <c r="E84" s="54"/>
      <c r="F84" s="178">
        <f aca="true" t="shared" si="31" ref="F84:K84">F85+F86+F87</f>
        <v>17800</v>
      </c>
      <c r="G84" s="178">
        <f t="shared" si="31"/>
        <v>3050</v>
      </c>
      <c r="H84" s="178">
        <f t="shared" si="31"/>
        <v>50</v>
      </c>
      <c r="I84" s="178">
        <f t="shared" si="31"/>
        <v>20800</v>
      </c>
      <c r="J84" s="178">
        <f t="shared" si="31"/>
        <v>20800</v>
      </c>
      <c r="K84" s="320">
        <f t="shared" si="31"/>
        <v>0</v>
      </c>
    </row>
    <row r="85" spans="1:11" ht="14.25" customHeight="1">
      <c r="A85" s="321"/>
      <c r="B85" s="20" t="s">
        <v>357</v>
      </c>
      <c r="C85" s="44"/>
      <c r="D85" s="44"/>
      <c r="E85" s="44" t="s">
        <v>427</v>
      </c>
      <c r="F85" s="150">
        <v>400</v>
      </c>
      <c r="G85" s="150">
        <v>150</v>
      </c>
      <c r="H85" s="150"/>
      <c r="I85" s="181">
        <f>F85+G85-H85</f>
        <v>550</v>
      </c>
      <c r="J85" s="150">
        <f>I85</f>
        <v>550</v>
      </c>
      <c r="K85" s="651"/>
    </row>
    <row r="86" spans="1:11" ht="21.75" customHeight="1">
      <c r="A86" s="321"/>
      <c r="B86" s="20" t="s">
        <v>446</v>
      </c>
      <c r="C86" s="44"/>
      <c r="D86" s="44"/>
      <c r="E86" s="44" t="s">
        <v>428</v>
      </c>
      <c r="F86" s="150">
        <v>16800</v>
      </c>
      <c r="G86" s="150">
        <v>2900</v>
      </c>
      <c r="H86" s="150"/>
      <c r="I86" s="181">
        <f>F86+G86-H86</f>
        <v>19700</v>
      </c>
      <c r="J86" s="150">
        <f>I86</f>
        <v>19700</v>
      </c>
      <c r="K86" s="651"/>
    </row>
    <row r="87" spans="1:11" ht="15.75" customHeight="1">
      <c r="A87" s="213"/>
      <c r="B87" s="20" t="s">
        <v>354</v>
      </c>
      <c r="C87" s="43"/>
      <c r="D87" s="654"/>
      <c r="E87" s="44" t="s">
        <v>426</v>
      </c>
      <c r="F87" s="150">
        <v>600</v>
      </c>
      <c r="G87" s="150"/>
      <c r="H87" s="150">
        <v>50</v>
      </c>
      <c r="I87" s="181">
        <f>F87+G87-H87</f>
        <v>550</v>
      </c>
      <c r="J87" s="150">
        <f>I87</f>
        <v>550</v>
      </c>
      <c r="K87" s="651"/>
    </row>
    <row r="88" spans="1:11" ht="20.25" customHeight="1">
      <c r="A88" s="319" t="s">
        <v>355</v>
      </c>
      <c r="B88" s="41" t="s">
        <v>120</v>
      </c>
      <c r="C88" s="51"/>
      <c r="D88" s="51">
        <v>80130</v>
      </c>
      <c r="E88" s="51"/>
      <c r="F88" s="178">
        <f aca="true" t="shared" si="32" ref="F88:K88">F89+F90+F91+F92+F93+F94</f>
        <v>228966</v>
      </c>
      <c r="G88" s="178">
        <f t="shared" si="32"/>
        <v>8546</v>
      </c>
      <c r="H88" s="178">
        <f t="shared" si="32"/>
        <v>9300</v>
      </c>
      <c r="I88" s="178">
        <f t="shared" si="32"/>
        <v>228212</v>
      </c>
      <c r="J88" s="178">
        <f t="shared" si="32"/>
        <v>216323</v>
      </c>
      <c r="K88" s="320">
        <f t="shared" si="32"/>
        <v>11889</v>
      </c>
    </row>
    <row r="89" spans="1:11" ht="23.25" customHeight="1">
      <c r="A89" s="213"/>
      <c r="B89" s="20" t="s">
        <v>446</v>
      </c>
      <c r="C89" s="43"/>
      <c r="D89" s="654"/>
      <c r="E89" s="44" t="s">
        <v>428</v>
      </c>
      <c r="F89" s="150">
        <v>61763</v>
      </c>
      <c r="G89" s="150"/>
      <c r="H89" s="150">
        <v>5547</v>
      </c>
      <c r="I89" s="181">
        <f aca="true" t="shared" si="33" ref="I89:I94">F89+G89-H89</f>
        <v>56216</v>
      </c>
      <c r="J89" s="150">
        <f>I89</f>
        <v>56216</v>
      </c>
      <c r="K89" s="651"/>
    </row>
    <row r="90" spans="1:11" ht="15" customHeight="1">
      <c r="A90" s="213"/>
      <c r="B90" s="20" t="s">
        <v>360</v>
      </c>
      <c r="C90" s="43"/>
      <c r="D90" s="654"/>
      <c r="E90" s="44" t="s">
        <v>429</v>
      </c>
      <c r="F90" s="150">
        <v>61565</v>
      </c>
      <c r="G90" s="150"/>
      <c r="H90" s="150">
        <v>3530</v>
      </c>
      <c r="I90" s="181">
        <f t="shared" si="33"/>
        <v>58035</v>
      </c>
      <c r="J90" s="150">
        <f>I90</f>
        <v>58035</v>
      </c>
      <c r="K90" s="651"/>
    </row>
    <row r="91" spans="1:11" ht="15.75" customHeight="1">
      <c r="A91" s="213"/>
      <c r="B91" s="20" t="s">
        <v>223</v>
      </c>
      <c r="C91" s="43"/>
      <c r="D91" s="654"/>
      <c r="E91" s="44" t="s">
        <v>222</v>
      </c>
      <c r="F91" s="150">
        <v>11918</v>
      </c>
      <c r="G91" s="150"/>
      <c r="H91" s="150">
        <v>29</v>
      </c>
      <c r="I91" s="181">
        <f t="shared" si="33"/>
        <v>11889</v>
      </c>
      <c r="J91" s="236"/>
      <c r="K91" s="151">
        <f>I91</f>
        <v>11889</v>
      </c>
    </row>
    <row r="92" spans="1:11" ht="15.75" customHeight="1">
      <c r="A92" s="213"/>
      <c r="B92" s="20" t="s">
        <v>354</v>
      </c>
      <c r="C92" s="43"/>
      <c r="D92" s="654"/>
      <c r="E92" s="44" t="s">
        <v>426</v>
      </c>
      <c r="F92" s="150">
        <v>614</v>
      </c>
      <c r="G92" s="150">
        <v>26</v>
      </c>
      <c r="H92" s="150"/>
      <c r="I92" s="181">
        <f t="shared" si="33"/>
        <v>640</v>
      </c>
      <c r="J92" s="150">
        <f>I92</f>
        <v>640</v>
      </c>
      <c r="K92" s="651"/>
    </row>
    <row r="93" spans="1:11" ht="16.5" customHeight="1">
      <c r="A93" s="213"/>
      <c r="B93" s="20" t="s">
        <v>385</v>
      </c>
      <c r="C93" s="43"/>
      <c r="D93" s="654"/>
      <c r="E93" s="44" t="s">
        <v>430</v>
      </c>
      <c r="F93" s="150">
        <v>91952</v>
      </c>
      <c r="G93" s="150">
        <v>8520</v>
      </c>
      <c r="H93" s="150"/>
      <c r="I93" s="181">
        <f t="shared" si="33"/>
        <v>100472</v>
      </c>
      <c r="J93" s="150">
        <f>I93</f>
        <v>100472</v>
      </c>
      <c r="K93" s="651"/>
    </row>
    <row r="94" spans="1:11" ht="21" customHeight="1">
      <c r="A94" s="213"/>
      <c r="B94" s="20" t="s">
        <v>752</v>
      </c>
      <c r="C94" s="43"/>
      <c r="D94" s="654"/>
      <c r="E94" s="44" t="s">
        <v>751</v>
      </c>
      <c r="F94" s="150">
        <v>1154</v>
      </c>
      <c r="G94" s="150"/>
      <c r="H94" s="150">
        <v>194</v>
      </c>
      <c r="I94" s="181">
        <f t="shared" si="33"/>
        <v>960</v>
      </c>
      <c r="J94" s="150">
        <f>I94</f>
        <v>960</v>
      </c>
      <c r="K94" s="651"/>
    </row>
    <row r="95" spans="1:11" ht="19.5" customHeight="1">
      <c r="A95" s="335" t="s">
        <v>392</v>
      </c>
      <c r="B95" s="331" t="s">
        <v>49</v>
      </c>
      <c r="C95" s="655"/>
      <c r="D95" s="110">
        <v>80195</v>
      </c>
      <c r="E95" s="655"/>
      <c r="F95" s="180">
        <f aca="true" t="shared" si="34" ref="F95:K95">F96</f>
        <v>75577</v>
      </c>
      <c r="G95" s="180">
        <f t="shared" si="34"/>
        <v>0</v>
      </c>
      <c r="H95" s="180">
        <f t="shared" si="34"/>
        <v>0</v>
      </c>
      <c r="I95" s="180">
        <f t="shared" si="34"/>
        <v>75577</v>
      </c>
      <c r="J95" s="180">
        <f t="shared" si="34"/>
        <v>75577</v>
      </c>
      <c r="K95" s="324">
        <f t="shared" si="34"/>
        <v>0</v>
      </c>
    </row>
    <row r="96" spans="1:11" ht="15" customHeight="1">
      <c r="A96" s="213"/>
      <c r="B96" s="20" t="s">
        <v>375</v>
      </c>
      <c r="C96" s="43"/>
      <c r="D96" s="654"/>
      <c r="E96" s="44" t="s">
        <v>694</v>
      </c>
      <c r="F96" s="150">
        <v>75577</v>
      </c>
      <c r="G96" s="150">
        <v>0</v>
      </c>
      <c r="H96" s="150"/>
      <c r="I96" s="181">
        <f>F96+G96-H96</f>
        <v>75577</v>
      </c>
      <c r="J96" s="150">
        <f>I96</f>
        <v>75577</v>
      </c>
      <c r="K96" s="651"/>
    </row>
    <row r="97" spans="1:11" ht="20.25" customHeight="1">
      <c r="A97" s="318">
        <v>12</v>
      </c>
      <c r="B97" s="39" t="s">
        <v>303</v>
      </c>
      <c r="C97" s="42">
        <v>803</v>
      </c>
      <c r="D97" s="42"/>
      <c r="E97" s="49"/>
      <c r="F97" s="152">
        <f aca="true" t="shared" si="35" ref="F97:K97">F98</f>
        <v>388954</v>
      </c>
      <c r="G97" s="152">
        <f t="shared" si="35"/>
        <v>86</v>
      </c>
      <c r="H97" s="152">
        <f t="shared" si="35"/>
        <v>0</v>
      </c>
      <c r="I97" s="152">
        <f t="shared" si="35"/>
        <v>389040</v>
      </c>
      <c r="J97" s="152">
        <f t="shared" si="35"/>
        <v>389040</v>
      </c>
      <c r="K97" s="153">
        <f t="shared" si="35"/>
        <v>0</v>
      </c>
    </row>
    <row r="98" spans="1:11" ht="20.25" customHeight="1">
      <c r="A98" s="319" t="s">
        <v>275</v>
      </c>
      <c r="B98" s="41" t="s">
        <v>230</v>
      </c>
      <c r="C98" s="51"/>
      <c r="D98" s="51">
        <v>80309</v>
      </c>
      <c r="E98" s="51"/>
      <c r="F98" s="178">
        <f aca="true" t="shared" si="36" ref="F98:K98">F99+F100+F101</f>
        <v>388954</v>
      </c>
      <c r="G98" s="178">
        <f t="shared" si="36"/>
        <v>86</v>
      </c>
      <c r="H98" s="178">
        <f t="shared" si="36"/>
        <v>0</v>
      </c>
      <c r="I98" s="178">
        <f t="shared" si="36"/>
        <v>389040</v>
      </c>
      <c r="J98" s="178">
        <f t="shared" si="36"/>
        <v>389040</v>
      </c>
      <c r="K98" s="320">
        <f t="shared" si="36"/>
        <v>0</v>
      </c>
    </row>
    <row r="99" spans="1:11" ht="20.25" customHeight="1">
      <c r="A99" s="213"/>
      <c r="B99" s="20" t="s">
        <v>354</v>
      </c>
      <c r="C99" s="43"/>
      <c r="D99" s="44"/>
      <c r="E99" s="44" t="s">
        <v>426</v>
      </c>
      <c r="F99" s="150">
        <v>30</v>
      </c>
      <c r="G99" s="150">
        <v>86</v>
      </c>
      <c r="H99" s="150"/>
      <c r="I99" s="181">
        <f>F99+G99-H99</f>
        <v>116</v>
      </c>
      <c r="J99" s="150">
        <f>I99</f>
        <v>116</v>
      </c>
      <c r="K99" s="651"/>
    </row>
    <row r="100" spans="1:11" ht="48" customHeight="1">
      <c r="A100" s="213"/>
      <c r="B100" s="20" t="s">
        <v>378</v>
      </c>
      <c r="C100" s="43"/>
      <c r="D100" s="43"/>
      <c r="E100" s="44" t="s">
        <v>277</v>
      </c>
      <c r="F100" s="150">
        <v>291693</v>
      </c>
      <c r="G100" s="150"/>
      <c r="H100" s="150"/>
      <c r="I100" s="181">
        <f>F100+G100-H100</f>
        <v>291693</v>
      </c>
      <c r="J100" s="150">
        <f>I100</f>
        <v>291693</v>
      </c>
      <c r="K100" s="651"/>
    </row>
    <row r="101" spans="1:11" ht="47.25" customHeight="1">
      <c r="A101" s="213"/>
      <c r="B101" s="20" t="s">
        <v>378</v>
      </c>
      <c r="C101" s="43"/>
      <c r="D101" s="43"/>
      <c r="E101" s="44" t="s">
        <v>278</v>
      </c>
      <c r="F101" s="150">
        <v>97231</v>
      </c>
      <c r="G101" s="150"/>
      <c r="H101" s="150"/>
      <c r="I101" s="181">
        <f>F101+G101-H101</f>
        <v>97231</v>
      </c>
      <c r="J101" s="150">
        <f>I101</f>
        <v>97231</v>
      </c>
      <c r="K101" s="651"/>
    </row>
    <row r="102" spans="1:11" s="8" customFormat="1" ht="20.25" customHeight="1">
      <c r="A102" s="318" t="s">
        <v>368</v>
      </c>
      <c r="B102" s="39" t="s">
        <v>393</v>
      </c>
      <c r="C102" s="42">
        <v>851</v>
      </c>
      <c r="D102" s="42"/>
      <c r="E102" s="45"/>
      <c r="F102" s="152">
        <f aca="true" t="shared" si="37" ref="F102:K102">F103+F109+F111</f>
        <v>4593233</v>
      </c>
      <c r="G102" s="152">
        <f t="shared" si="37"/>
        <v>388061</v>
      </c>
      <c r="H102" s="152">
        <f t="shared" si="37"/>
        <v>36499</v>
      </c>
      <c r="I102" s="152">
        <f t="shared" si="37"/>
        <v>4944795</v>
      </c>
      <c r="J102" s="152">
        <f t="shared" si="37"/>
        <v>724392</v>
      </c>
      <c r="K102" s="153">
        <f t="shared" si="37"/>
        <v>4220403</v>
      </c>
    </row>
    <row r="103" spans="1:11" ht="20.25" customHeight="1">
      <c r="A103" s="319" t="s">
        <v>352</v>
      </c>
      <c r="B103" s="41" t="s">
        <v>149</v>
      </c>
      <c r="C103" s="51"/>
      <c r="D103" s="51">
        <v>85111</v>
      </c>
      <c r="E103" s="54"/>
      <c r="F103" s="178">
        <f aca="true" t="shared" si="38" ref="F103:K103">F104+F105+F106+F107+F108</f>
        <v>3922961</v>
      </c>
      <c r="G103" s="178">
        <f t="shared" si="38"/>
        <v>388061</v>
      </c>
      <c r="H103" s="178">
        <f t="shared" si="38"/>
        <v>36499</v>
      </c>
      <c r="I103" s="178">
        <f t="shared" si="38"/>
        <v>4274523</v>
      </c>
      <c r="J103" s="178">
        <f t="shared" si="38"/>
        <v>54120</v>
      </c>
      <c r="K103" s="320">
        <f t="shared" si="38"/>
        <v>4220403</v>
      </c>
    </row>
    <row r="104" spans="1:11" ht="22.5" customHeight="1">
      <c r="A104" s="213"/>
      <c r="B104" s="20" t="s">
        <v>446</v>
      </c>
      <c r="C104" s="43"/>
      <c r="D104" s="43"/>
      <c r="E104" s="44" t="s">
        <v>428</v>
      </c>
      <c r="F104" s="150">
        <v>54120</v>
      </c>
      <c r="G104" s="150"/>
      <c r="H104" s="150"/>
      <c r="I104" s="181">
        <f>F104+G104-H104</f>
        <v>54120</v>
      </c>
      <c r="J104" s="150">
        <f>I104</f>
        <v>54120</v>
      </c>
      <c r="K104" s="651"/>
    </row>
    <row r="105" spans="1:11" ht="21" customHeight="1">
      <c r="A105" s="213"/>
      <c r="B105" s="20" t="s">
        <v>279</v>
      </c>
      <c r="C105" s="43"/>
      <c r="D105" s="43"/>
      <c r="E105" s="44" t="s">
        <v>822</v>
      </c>
      <c r="F105" s="150">
        <v>1867308</v>
      </c>
      <c r="G105" s="150">
        <v>388061</v>
      </c>
      <c r="H105" s="150"/>
      <c r="I105" s="181">
        <f>F105+G105-H105</f>
        <v>2255369</v>
      </c>
      <c r="J105" s="236"/>
      <c r="K105" s="151">
        <f>I105</f>
        <v>2255369</v>
      </c>
    </row>
    <row r="106" spans="1:11" ht="21.75" customHeight="1">
      <c r="A106" s="213"/>
      <c r="B106" s="40" t="s">
        <v>447</v>
      </c>
      <c r="C106" s="43"/>
      <c r="D106" s="43"/>
      <c r="E106" s="44" t="s">
        <v>823</v>
      </c>
      <c r="F106" s="150">
        <v>661194</v>
      </c>
      <c r="G106" s="150"/>
      <c r="H106" s="150"/>
      <c r="I106" s="181">
        <f>F106+G106-H106</f>
        <v>661194</v>
      </c>
      <c r="J106" s="236"/>
      <c r="K106" s="151">
        <f>I106</f>
        <v>661194</v>
      </c>
    </row>
    <row r="107" spans="1:11" ht="22.5" customHeight="1">
      <c r="A107" s="213"/>
      <c r="B107" s="40" t="s">
        <v>447</v>
      </c>
      <c r="C107" s="43"/>
      <c r="D107" s="654"/>
      <c r="E107" s="44" t="s">
        <v>416</v>
      </c>
      <c r="F107" s="150">
        <v>594918</v>
      </c>
      <c r="G107" s="150"/>
      <c r="H107" s="150">
        <v>36499</v>
      </c>
      <c r="I107" s="181">
        <f>F107+G107-H107</f>
        <v>558419</v>
      </c>
      <c r="J107" s="236"/>
      <c r="K107" s="151">
        <f>I107</f>
        <v>558419</v>
      </c>
    </row>
    <row r="108" spans="1:11" ht="19.5" customHeight="1">
      <c r="A108" s="213"/>
      <c r="B108" s="20" t="s">
        <v>364</v>
      </c>
      <c r="C108" s="43"/>
      <c r="D108" s="654"/>
      <c r="E108" s="44" t="s">
        <v>276</v>
      </c>
      <c r="F108" s="150">
        <v>745421</v>
      </c>
      <c r="G108" s="150"/>
      <c r="H108" s="150"/>
      <c r="I108" s="181">
        <f>F108+G108-H108</f>
        <v>745421</v>
      </c>
      <c r="J108" s="236"/>
      <c r="K108" s="151">
        <f>I108</f>
        <v>745421</v>
      </c>
    </row>
    <row r="109" spans="1:11" ht="19.5" customHeight="1">
      <c r="A109" s="319" t="s">
        <v>355</v>
      </c>
      <c r="B109" s="41" t="s">
        <v>745</v>
      </c>
      <c r="C109" s="41"/>
      <c r="D109" s="41">
        <v>85154</v>
      </c>
      <c r="E109" s="41"/>
      <c r="F109" s="656">
        <f aca="true" t="shared" si="39" ref="F109:K109">F110</f>
        <v>25625</v>
      </c>
      <c r="G109" s="656">
        <f t="shared" si="39"/>
        <v>0</v>
      </c>
      <c r="H109" s="656">
        <f t="shared" si="39"/>
        <v>0</v>
      </c>
      <c r="I109" s="656">
        <f t="shared" si="39"/>
        <v>25625</v>
      </c>
      <c r="J109" s="656">
        <f t="shared" si="39"/>
        <v>25625</v>
      </c>
      <c r="K109" s="657">
        <f t="shared" si="39"/>
        <v>0</v>
      </c>
    </row>
    <row r="110" spans="1:11" ht="34.5" customHeight="1">
      <c r="A110" s="323"/>
      <c r="B110" s="20" t="s">
        <v>746</v>
      </c>
      <c r="C110" s="43"/>
      <c r="D110" s="654"/>
      <c r="E110" s="44" t="s">
        <v>334</v>
      </c>
      <c r="F110" s="150">
        <v>25625</v>
      </c>
      <c r="G110" s="150"/>
      <c r="H110" s="150"/>
      <c r="I110" s="181">
        <f>F110+G110-H110</f>
        <v>25625</v>
      </c>
      <c r="J110" s="150">
        <f>I110</f>
        <v>25625</v>
      </c>
      <c r="K110" s="651"/>
    </row>
    <row r="111" spans="1:11" ht="24.75" customHeight="1">
      <c r="A111" s="465" t="s">
        <v>392</v>
      </c>
      <c r="B111" s="41" t="s">
        <v>400</v>
      </c>
      <c r="C111" s="51"/>
      <c r="D111" s="51">
        <v>85156</v>
      </c>
      <c r="E111" s="41"/>
      <c r="F111" s="178">
        <f aca="true" t="shared" si="40" ref="F111:K111">F112</f>
        <v>644647</v>
      </c>
      <c r="G111" s="178">
        <f t="shared" si="40"/>
        <v>0</v>
      </c>
      <c r="H111" s="178">
        <f t="shared" si="40"/>
        <v>0</v>
      </c>
      <c r="I111" s="178">
        <f t="shared" si="40"/>
        <v>644647</v>
      </c>
      <c r="J111" s="178">
        <f t="shared" si="40"/>
        <v>644647</v>
      </c>
      <c r="K111" s="320">
        <f t="shared" si="40"/>
        <v>0</v>
      </c>
    </row>
    <row r="112" spans="1:11" ht="27" customHeight="1">
      <c r="A112" s="321"/>
      <c r="B112" s="20" t="s">
        <v>372</v>
      </c>
      <c r="C112" s="43"/>
      <c r="D112" s="43"/>
      <c r="E112" s="43">
        <v>2110</v>
      </c>
      <c r="F112" s="150">
        <v>644647</v>
      </c>
      <c r="G112" s="150">
        <v>0</v>
      </c>
      <c r="H112" s="150"/>
      <c r="I112" s="181">
        <f>F112+G112-H112</f>
        <v>644647</v>
      </c>
      <c r="J112" s="150">
        <f>I112</f>
        <v>644647</v>
      </c>
      <c r="K112" s="651"/>
    </row>
    <row r="113" spans="1:11" ht="20.25" customHeight="1">
      <c r="A113" s="318" t="s">
        <v>373</v>
      </c>
      <c r="B113" s="39" t="s">
        <v>71</v>
      </c>
      <c r="C113" s="42">
        <v>852</v>
      </c>
      <c r="D113" s="42"/>
      <c r="E113" s="42"/>
      <c r="F113" s="152">
        <f aca="true" t="shared" si="41" ref="F113:K113">F114+F119+F124+F126+F130+F134+F137</f>
        <v>2290372</v>
      </c>
      <c r="G113" s="152">
        <f t="shared" si="41"/>
        <v>14534</v>
      </c>
      <c r="H113" s="152">
        <f t="shared" si="41"/>
        <v>18549</v>
      </c>
      <c r="I113" s="152">
        <f t="shared" si="41"/>
        <v>2286357</v>
      </c>
      <c r="J113" s="152">
        <f t="shared" si="41"/>
        <v>2194697</v>
      </c>
      <c r="K113" s="153">
        <f t="shared" si="41"/>
        <v>42</v>
      </c>
    </row>
    <row r="114" spans="1:11" ht="21.75" customHeight="1">
      <c r="A114" s="319" t="s">
        <v>352</v>
      </c>
      <c r="B114" s="41" t="s">
        <v>272</v>
      </c>
      <c r="C114" s="54"/>
      <c r="D114" s="54" t="s">
        <v>72</v>
      </c>
      <c r="E114" s="54"/>
      <c r="F114" s="178">
        <f aca="true" t="shared" si="42" ref="F114:K114">F115+F116+F117+F118</f>
        <v>428524</v>
      </c>
      <c r="G114" s="178">
        <f t="shared" si="42"/>
        <v>0</v>
      </c>
      <c r="H114" s="178">
        <f t="shared" si="42"/>
        <v>444</v>
      </c>
      <c r="I114" s="178">
        <f t="shared" si="42"/>
        <v>428080</v>
      </c>
      <c r="J114" s="178">
        <f t="shared" si="42"/>
        <v>428080</v>
      </c>
      <c r="K114" s="320">
        <f t="shared" si="42"/>
        <v>0</v>
      </c>
    </row>
    <row r="115" spans="1:11" ht="24" customHeight="1">
      <c r="A115" s="213"/>
      <c r="B115" s="20" t="s">
        <v>252</v>
      </c>
      <c r="C115" s="653"/>
      <c r="D115" s="653"/>
      <c r="E115" s="44" t="s">
        <v>253</v>
      </c>
      <c r="F115" s="150">
        <v>500</v>
      </c>
      <c r="G115" s="150"/>
      <c r="H115" s="150"/>
      <c r="I115" s="181">
        <f>F115+G115-H115</f>
        <v>500</v>
      </c>
      <c r="J115" s="150">
        <f>I115</f>
        <v>500</v>
      </c>
      <c r="K115" s="651"/>
    </row>
    <row r="116" spans="1:11" ht="21" customHeight="1">
      <c r="A116" s="213"/>
      <c r="B116" s="20" t="s">
        <v>354</v>
      </c>
      <c r="C116" s="44"/>
      <c r="D116" s="44"/>
      <c r="E116" s="44" t="s">
        <v>426</v>
      </c>
      <c r="F116" s="150">
        <v>200</v>
      </c>
      <c r="G116" s="150"/>
      <c r="H116" s="150">
        <v>145</v>
      </c>
      <c r="I116" s="181">
        <f>F116+G116-H116</f>
        <v>55</v>
      </c>
      <c r="J116" s="150">
        <f>I116</f>
        <v>55</v>
      </c>
      <c r="K116" s="651"/>
    </row>
    <row r="117" spans="1:11" ht="21" customHeight="1">
      <c r="A117" s="213"/>
      <c r="B117" s="20" t="s">
        <v>375</v>
      </c>
      <c r="C117" s="44"/>
      <c r="D117" s="44"/>
      <c r="E117" s="44" t="s">
        <v>694</v>
      </c>
      <c r="F117" s="150">
        <v>303000</v>
      </c>
      <c r="G117" s="150"/>
      <c r="H117" s="150"/>
      <c r="I117" s="181">
        <f>F117+G117-H117</f>
        <v>303000</v>
      </c>
      <c r="J117" s="150">
        <f>I117</f>
        <v>303000</v>
      </c>
      <c r="K117" s="651"/>
    </row>
    <row r="118" spans="1:11" ht="27.75" customHeight="1">
      <c r="A118" s="213"/>
      <c r="B118" s="20" t="s">
        <v>374</v>
      </c>
      <c r="C118" s="654"/>
      <c r="D118" s="43"/>
      <c r="E118" s="43">
        <v>2320</v>
      </c>
      <c r="F118" s="150">
        <v>124824</v>
      </c>
      <c r="G118" s="150"/>
      <c r="H118" s="150">
        <v>299</v>
      </c>
      <c r="I118" s="181">
        <f>F118+G118-H118</f>
        <v>124525</v>
      </c>
      <c r="J118" s="150">
        <f>I118</f>
        <v>124525</v>
      </c>
      <c r="K118" s="651"/>
    </row>
    <row r="119" spans="1:11" ht="26.25" customHeight="1">
      <c r="A119" s="319" t="s">
        <v>355</v>
      </c>
      <c r="B119" s="41" t="s">
        <v>161</v>
      </c>
      <c r="C119" s="54"/>
      <c r="D119" s="54" t="s">
        <v>73</v>
      </c>
      <c r="E119" s="54"/>
      <c r="F119" s="178">
        <f aca="true" t="shared" si="43" ref="F119:K119">SUM(F120:F123)</f>
        <v>1025600</v>
      </c>
      <c r="G119" s="178">
        <f t="shared" si="43"/>
        <v>13434</v>
      </c>
      <c r="H119" s="178">
        <f t="shared" si="43"/>
        <v>16815</v>
      </c>
      <c r="I119" s="178">
        <f t="shared" si="43"/>
        <v>1022219</v>
      </c>
      <c r="J119" s="178">
        <f t="shared" si="43"/>
        <v>1022177</v>
      </c>
      <c r="K119" s="320">
        <f t="shared" si="43"/>
        <v>42</v>
      </c>
    </row>
    <row r="120" spans="1:11" ht="15.75" customHeight="1">
      <c r="A120" s="321"/>
      <c r="B120" s="20" t="s">
        <v>360</v>
      </c>
      <c r="C120" s="44"/>
      <c r="D120" s="44"/>
      <c r="E120" s="44" t="s">
        <v>429</v>
      </c>
      <c r="F120" s="150">
        <v>426800</v>
      </c>
      <c r="G120" s="150">
        <v>13242</v>
      </c>
      <c r="H120" s="150"/>
      <c r="I120" s="181">
        <f>F120+G120-H120</f>
        <v>440042</v>
      </c>
      <c r="J120" s="150">
        <f>I120</f>
        <v>440042</v>
      </c>
      <c r="K120" s="651"/>
    </row>
    <row r="121" spans="1:11" ht="15.75" customHeight="1">
      <c r="A121" s="321"/>
      <c r="B121" s="20" t="s">
        <v>223</v>
      </c>
      <c r="C121" s="44"/>
      <c r="D121" s="44"/>
      <c r="E121" s="44" t="s">
        <v>222</v>
      </c>
      <c r="F121" s="150">
        <v>0</v>
      </c>
      <c r="G121" s="150">
        <v>42</v>
      </c>
      <c r="H121" s="150"/>
      <c r="I121" s="181">
        <f>F121+G121-H121</f>
        <v>42</v>
      </c>
      <c r="J121" s="150"/>
      <c r="K121" s="151">
        <f>I121</f>
        <v>42</v>
      </c>
    </row>
    <row r="122" spans="1:11" ht="15" customHeight="1">
      <c r="A122" s="321"/>
      <c r="B122" s="20" t="s">
        <v>354</v>
      </c>
      <c r="C122" s="44"/>
      <c r="D122" s="44"/>
      <c r="E122" s="44" t="s">
        <v>426</v>
      </c>
      <c r="F122" s="150">
        <v>200</v>
      </c>
      <c r="G122" s="150">
        <v>150</v>
      </c>
      <c r="H122" s="150"/>
      <c r="I122" s="181">
        <f>F122+G122-H122</f>
        <v>350</v>
      </c>
      <c r="J122" s="150">
        <f>I122</f>
        <v>350</v>
      </c>
      <c r="K122" s="651"/>
    </row>
    <row r="123" spans="1:11" ht="20.25" customHeight="1">
      <c r="A123" s="321"/>
      <c r="B123" s="20" t="s">
        <v>375</v>
      </c>
      <c r="C123" s="43"/>
      <c r="D123" s="654"/>
      <c r="E123" s="43">
        <v>2130</v>
      </c>
      <c r="F123" s="150">
        <v>598600</v>
      </c>
      <c r="G123" s="150"/>
      <c r="H123" s="150">
        <v>16815</v>
      </c>
      <c r="I123" s="181">
        <f>F123+G123-H123</f>
        <v>581785</v>
      </c>
      <c r="J123" s="150">
        <f>I123</f>
        <v>581785</v>
      </c>
      <c r="K123" s="651"/>
    </row>
    <row r="124" spans="1:11" ht="20.25" customHeight="1">
      <c r="A124" s="319" t="s">
        <v>392</v>
      </c>
      <c r="B124" s="110" t="s">
        <v>376</v>
      </c>
      <c r="C124" s="56"/>
      <c r="D124" s="110">
        <v>85203</v>
      </c>
      <c r="E124" s="56"/>
      <c r="F124" s="180">
        <f aca="true" t="shared" si="44" ref="F124:K124">F125</f>
        <v>300000</v>
      </c>
      <c r="G124" s="180">
        <f t="shared" si="44"/>
        <v>0</v>
      </c>
      <c r="H124" s="180">
        <f t="shared" si="44"/>
        <v>0</v>
      </c>
      <c r="I124" s="180">
        <f t="shared" si="44"/>
        <v>300000</v>
      </c>
      <c r="J124" s="180">
        <f t="shared" si="44"/>
        <v>300000</v>
      </c>
      <c r="K124" s="324">
        <f t="shared" si="44"/>
        <v>0</v>
      </c>
    </row>
    <row r="125" spans="1:11" ht="23.25" customHeight="1">
      <c r="A125" s="321"/>
      <c r="B125" s="20" t="s">
        <v>372</v>
      </c>
      <c r="C125" s="43"/>
      <c r="D125" s="654"/>
      <c r="E125" s="43">
        <v>2110</v>
      </c>
      <c r="F125" s="150">
        <v>300000</v>
      </c>
      <c r="G125" s="150"/>
      <c r="H125" s="150"/>
      <c r="I125" s="181">
        <f>F125+G125-H125</f>
        <v>300000</v>
      </c>
      <c r="J125" s="150">
        <f>I125</f>
        <v>300000</v>
      </c>
      <c r="K125" s="651"/>
    </row>
    <row r="126" spans="1:11" ht="21" customHeight="1">
      <c r="A126" s="319" t="s">
        <v>394</v>
      </c>
      <c r="B126" s="41" t="s">
        <v>273</v>
      </c>
      <c r="C126" s="54"/>
      <c r="D126" s="54" t="s">
        <v>78</v>
      </c>
      <c r="E126" s="54"/>
      <c r="F126" s="178">
        <f>F127+F128+F129</f>
        <v>92908</v>
      </c>
      <c r="G126" s="178">
        <f>G127+G128+G129</f>
        <v>0</v>
      </c>
      <c r="H126" s="178">
        <f>H127+H128+H129</f>
        <v>1290</v>
      </c>
      <c r="I126" s="178">
        <f>I127+I128+I129</f>
        <v>91618</v>
      </c>
      <c r="J126" s="658"/>
      <c r="K126" s="659"/>
    </row>
    <row r="127" spans="1:11" ht="24" customHeight="1">
      <c r="A127" s="321"/>
      <c r="B127" s="20" t="s">
        <v>252</v>
      </c>
      <c r="C127" s="44"/>
      <c r="D127" s="44"/>
      <c r="E127" s="44" t="s">
        <v>253</v>
      </c>
      <c r="F127" s="150">
        <v>500</v>
      </c>
      <c r="G127" s="150"/>
      <c r="H127" s="150"/>
      <c r="I127" s="181">
        <f>F127+G127-H127</f>
        <v>500</v>
      </c>
      <c r="J127" s="150">
        <f>I127</f>
        <v>500</v>
      </c>
      <c r="K127" s="651"/>
    </row>
    <row r="128" spans="1:11" ht="24" customHeight="1">
      <c r="A128" s="321"/>
      <c r="B128" s="20" t="s">
        <v>687</v>
      </c>
      <c r="C128" s="44"/>
      <c r="D128" s="44"/>
      <c r="E128" s="44" t="s">
        <v>39</v>
      </c>
      <c r="F128" s="150">
        <v>34531</v>
      </c>
      <c r="G128" s="150"/>
      <c r="H128" s="150"/>
      <c r="I128" s="181">
        <f>F128+G128-H128</f>
        <v>34531</v>
      </c>
      <c r="J128" s="150">
        <f>I128</f>
        <v>34531</v>
      </c>
      <c r="K128" s="651"/>
    </row>
    <row r="129" spans="1:11" ht="24" customHeight="1">
      <c r="A129" s="321"/>
      <c r="B129" s="20" t="s">
        <v>374</v>
      </c>
      <c r="C129" s="44"/>
      <c r="D129" s="44"/>
      <c r="E129" s="44" t="s">
        <v>138</v>
      </c>
      <c r="F129" s="150">
        <v>57877</v>
      </c>
      <c r="G129" s="150"/>
      <c r="H129" s="150">
        <v>1290</v>
      </c>
      <c r="I129" s="181">
        <f>F129+G129-H129</f>
        <v>56587</v>
      </c>
      <c r="J129" s="150">
        <f>I129</f>
        <v>56587</v>
      </c>
      <c r="K129" s="651"/>
    </row>
    <row r="130" spans="1:11" ht="21" customHeight="1">
      <c r="A130" s="319" t="s">
        <v>395</v>
      </c>
      <c r="B130" s="41" t="s">
        <v>509</v>
      </c>
      <c r="C130" s="54"/>
      <c r="D130" s="54" t="s">
        <v>74</v>
      </c>
      <c r="E130" s="54"/>
      <c r="F130" s="178">
        <f aca="true" t="shared" si="45" ref="F130:K130">F131+F132+F133</f>
        <v>87000</v>
      </c>
      <c r="G130" s="178">
        <f t="shared" si="45"/>
        <v>1100</v>
      </c>
      <c r="H130" s="178">
        <f t="shared" si="45"/>
        <v>0</v>
      </c>
      <c r="I130" s="178">
        <f t="shared" si="45"/>
        <v>88100</v>
      </c>
      <c r="J130" s="178">
        <f t="shared" si="45"/>
        <v>88100</v>
      </c>
      <c r="K130" s="320">
        <f t="shared" si="45"/>
        <v>0</v>
      </c>
    </row>
    <row r="131" spans="1:11" ht="18.75" customHeight="1">
      <c r="A131" s="321"/>
      <c r="B131" s="20" t="s">
        <v>354</v>
      </c>
      <c r="C131" s="44"/>
      <c r="D131" s="44"/>
      <c r="E131" s="44" t="s">
        <v>426</v>
      </c>
      <c r="F131" s="150">
        <v>100</v>
      </c>
      <c r="G131" s="150">
        <v>1100</v>
      </c>
      <c r="H131" s="150"/>
      <c r="I131" s="181">
        <f>F131+G131-H131</f>
        <v>1200</v>
      </c>
      <c r="J131" s="150">
        <f>I131</f>
        <v>1200</v>
      </c>
      <c r="K131" s="651"/>
    </row>
    <row r="132" spans="1:11" ht="22.5" customHeight="1">
      <c r="A132" s="321"/>
      <c r="B132" s="20" t="s">
        <v>372</v>
      </c>
      <c r="C132" s="44"/>
      <c r="D132" s="44"/>
      <c r="E132" s="44" t="s">
        <v>126</v>
      </c>
      <c r="F132" s="150">
        <v>12000</v>
      </c>
      <c r="G132" s="150"/>
      <c r="H132" s="150"/>
      <c r="I132" s="181">
        <f>F132+G132-H132</f>
        <v>12000</v>
      </c>
      <c r="J132" s="150">
        <f>I132</f>
        <v>12000</v>
      </c>
      <c r="K132" s="651"/>
    </row>
    <row r="133" spans="1:11" ht="20.25" customHeight="1">
      <c r="A133" s="321"/>
      <c r="B133" s="20" t="s">
        <v>375</v>
      </c>
      <c r="C133" s="44"/>
      <c r="D133" s="44"/>
      <c r="E133" s="44" t="s">
        <v>694</v>
      </c>
      <c r="F133" s="150">
        <v>74900</v>
      </c>
      <c r="G133" s="150"/>
      <c r="H133" s="150"/>
      <c r="I133" s="181">
        <f>F133+G133-H133</f>
        <v>74900</v>
      </c>
      <c r="J133" s="150">
        <f>I133</f>
        <v>74900</v>
      </c>
      <c r="K133" s="651"/>
    </row>
    <row r="134" spans="1:11" ht="38.25" customHeight="1">
      <c r="A134" s="319" t="s">
        <v>688</v>
      </c>
      <c r="B134" s="109" t="s">
        <v>246</v>
      </c>
      <c r="C134" s="54"/>
      <c r="D134" s="54" t="s">
        <v>243</v>
      </c>
      <c r="E134" s="54"/>
      <c r="F134" s="178">
        <f aca="true" t="shared" si="46" ref="F134:K134">F135+F136</f>
        <v>27890</v>
      </c>
      <c r="G134" s="178">
        <f t="shared" si="46"/>
        <v>0</v>
      </c>
      <c r="H134" s="178">
        <f t="shared" si="46"/>
        <v>0</v>
      </c>
      <c r="I134" s="178">
        <f t="shared" si="46"/>
        <v>27890</v>
      </c>
      <c r="J134" s="178">
        <f t="shared" si="46"/>
        <v>27890</v>
      </c>
      <c r="K134" s="320">
        <f t="shared" si="46"/>
        <v>0</v>
      </c>
    </row>
    <row r="135" spans="1:11" ht="19.5" customHeight="1">
      <c r="A135" s="325"/>
      <c r="B135" s="20" t="s">
        <v>385</v>
      </c>
      <c r="C135" s="52"/>
      <c r="D135" s="52"/>
      <c r="E135" s="52" t="s">
        <v>430</v>
      </c>
      <c r="F135" s="150">
        <v>3600</v>
      </c>
      <c r="G135" s="150"/>
      <c r="H135" s="150"/>
      <c r="I135" s="181">
        <f>F135+G135-H135</f>
        <v>3600</v>
      </c>
      <c r="J135" s="150">
        <f>I135</f>
        <v>3600</v>
      </c>
      <c r="K135" s="651"/>
    </row>
    <row r="136" spans="1:11" ht="20.25" customHeight="1">
      <c r="A136" s="325"/>
      <c r="B136" s="20" t="s">
        <v>375</v>
      </c>
      <c r="C136" s="52"/>
      <c r="D136" s="52"/>
      <c r="E136" s="52" t="s">
        <v>694</v>
      </c>
      <c r="F136" s="150">
        <v>24290</v>
      </c>
      <c r="G136" s="150"/>
      <c r="H136" s="150"/>
      <c r="I136" s="181">
        <f>F136+G136-H136</f>
        <v>24290</v>
      </c>
      <c r="J136" s="150">
        <f>I136</f>
        <v>24290</v>
      </c>
      <c r="K136" s="651"/>
    </row>
    <row r="137" spans="1:11" ht="20.25" customHeight="1">
      <c r="A137" s="319" t="s">
        <v>609</v>
      </c>
      <c r="B137" s="110" t="s">
        <v>49</v>
      </c>
      <c r="C137" s="56"/>
      <c r="D137" s="110">
        <v>85295</v>
      </c>
      <c r="E137" s="56"/>
      <c r="F137" s="180">
        <f aca="true" t="shared" si="47" ref="F137:K137">F138</f>
        <v>328450</v>
      </c>
      <c r="G137" s="180">
        <f t="shared" si="47"/>
        <v>0</v>
      </c>
      <c r="H137" s="180">
        <f t="shared" si="47"/>
        <v>0</v>
      </c>
      <c r="I137" s="180">
        <f t="shared" si="47"/>
        <v>328450</v>
      </c>
      <c r="J137" s="180">
        <f t="shared" si="47"/>
        <v>328450</v>
      </c>
      <c r="K137" s="324">
        <f t="shared" si="47"/>
        <v>0</v>
      </c>
    </row>
    <row r="138" spans="1:11" ht="34.5" customHeight="1">
      <c r="A138" s="325"/>
      <c r="B138" s="251" t="s">
        <v>608</v>
      </c>
      <c r="C138" s="52"/>
      <c r="D138" s="52"/>
      <c r="E138" s="52" t="s">
        <v>610</v>
      </c>
      <c r="F138" s="150">
        <v>328450</v>
      </c>
      <c r="G138" s="150"/>
      <c r="H138" s="150"/>
      <c r="I138" s="181">
        <f>F138+G138-H138</f>
        <v>328450</v>
      </c>
      <c r="J138" s="150">
        <f>I138</f>
        <v>328450</v>
      </c>
      <c r="K138" s="651"/>
    </row>
    <row r="139" spans="1:11" ht="29.25" customHeight="1">
      <c r="A139" s="318" t="s">
        <v>377</v>
      </c>
      <c r="B139" s="39" t="s">
        <v>75</v>
      </c>
      <c r="C139" s="45" t="s">
        <v>155</v>
      </c>
      <c r="D139" s="45"/>
      <c r="E139" s="45"/>
      <c r="F139" s="152">
        <f aca="true" t="shared" si="48" ref="F139:K139">F140+F142</f>
        <v>214539</v>
      </c>
      <c r="G139" s="152">
        <f t="shared" si="48"/>
        <v>307</v>
      </c>
      <c r="H139" s="152">
        <f t="shared" si="48"/>
        <v>0</v>
      </c>
      <c r="I139" s="152">
        <f t="shared" si="48"/>
        <v>214846</v>
      </c>
      <c r="J139" s="152">
        <f t="shared" si="48"/>
        <v>214748</v>
      </c>
      <c r="K139" s="153">
        <f t="shared" si="48"/>
        <v>98</v>
      </c>
    </row>
    <row r="140" spans="1:11" s="27" customFormat="1" ht="18.75" customHeight="1">
      <c r="A140" s="319" t="s">
        <v>352</v>
      </c>
      <c r="B140" s="41" t="s">
        <v>396</v>
      </c>
      <c r="C140" s="54"/>
      <c r="D140" s="54" t="s">
        <v>166</v>
      </c>
      <c r="E140" s="54"/>
      <c r="F140" s="178">
        <f aca="true" t="shared" si="49" ref="F140:K140">F141</f>
        <v>43354</v>
      </c>
      <c r="G140" s="178">
        <f t="shared" si="49"/>
        <v>0</v>
      </c>
      <c r="H140" s="178">
        <f t="shared" si="49"/>
        <v>0</v>
      </c>
      <c r="I140" s="178">
        <f t="shared" si="49"/>
        <v>43354</v>
      </c>
      <c r="J140" s="178">
        <f t="shared" si="49"/>
        <v>43354</v>
      </c>
      <c r="K140" s="320">
        <f t="shared" si="49"/>
        <v>0</v>
      </c>
    </row>
    <row r="141" spans="1:11" s="27" customFormat="1" ht="18.75" customHeight="1">
      <c r="A141" s="321"/>
      <c r="B141" s="20" t="s">
        <v>385</v>
      </c>
      <c r="C141" s="44" t="s">
        <v>827</v>
      </c>
      <c r="D141" s="44"/>
      <c r="E141" s="44" t="s">
        <v>430</v>
      </c>
      <c r="F141" s="154">
        <v>43354</v>
      </c>
      <c r="G141" s="154"/>
      <c r="H141" s="154"/>
      <c r="I141" s="181">
        <f>F141+G141-H141</f>
        <v>43354</v>
      </c>
      <c r="J141" s="154">
        <f>I141</f>
        <v>43354</v>
      </c>
      <c r="K141" s="660"/>
    </row>
    <row r="142" spans="1:11" s="8" customFormat="1" ht="19.5" customHeight="1">
      <c r="A142" s="319" t="s">
        <v>355</v>
      </c>
      <c r="B142" s="57" t="s">
        <v>197</v>
      </c>
      <c r="C142" s="54"/>
      <c r="D142" s="54" t="s">
        <v>196</v>
      </c>
      <c r="E142" s="54"/>
      <c r="F142" s="178">
        <f aca="true" t="shared" si="50" ref="F142:K142">SUM(F143:F147)</f>
        <v>171185</v>
      </c>
      <c r="G142" s="178">
        <f t="shared" si="50"/>
        <v>307</v>
      </c>
      <c r="H142" s="178">
        <f t="shared" si="50"/>
        <v>0</v>
      </c>
      <c r="I142" s="178">
        <f t="shared" si="50"/>
        <v>171492</v>
      </c>
      <c r="J142" s="178">
        <f t="shared" si="50"/>
        <v>171394</v>
      </c>
      <c r="K142" s="320">
        <f t="shared" si="50"/>
        <v>98</v>
      </c>
    </row>
    <row r="143" spans="1:11" s="8" customFormat="1" ht="24" customHeight="1">
      <c r="A143" s="323"/>
      <c r="B143" s="20" t="s">
        <v>446</v>
      </c>
      <c r="C143" s="52"/>
      <c r="D143" s="52"/>
      <c r="E143" s="52" t="s">
        <v>428</v>
      </c>
      <c r="F143" s="181">
        <v>20702</v>
      </c>
      <c r="G143" s="181"/>
      <c r="H143" s="181"/>
      <c r="I143" s="181">
        <f>F143+G143-H143</f>
        <v>20702</v>
      </c>
      <c r="J143" s="661">
        <f>I143</f>
        <v>20702</v>
      </c>
      <c r="K143" s="662"/>
    </row>
    <row r="144" spans="1:11" s="8" customFormat="1" ht="18.75" customHeight="1">
      <c r="A144" s="323"/>
      <c r="B144" s="20" t="s">
        <v>223</v>
      </c>
      <c r="C144" s="52"/>
      <c r="D144" s="52"/>
      <c r="E144" s="52" t="s">
        <v>222</v>
      </c>
      <c r="F144" s="181">
        <v>98</v>
      </c>
      <c r="G144" s="181"/>
      <c r="H144" s="181"/>
      <c r="I144" s="181">
        <f>F144+G144-H144</f>
        <v>98</v>
      </c>
      <c r="J144" s="663"/>
      <c r="K144" s="664">
        <f>I144</f>
        <v>98</v>
      </c>
    </row>
    <row r="145" spans="1:11" ht="18" customHeight="1">
      <c r="A145" s="321"/>
      <c r="B145" s="20" t="s">
        <v>354</v>
      </c>
      <c r="C145" s="44"/>
      <c r="D145" s="44"/>
      <c r="E145" s="44" t="s">
        <v>426</v>
      </c>
      <c r="F145" s="150">
        <v>180</v>
      </c>
      <c r="G145" s="150">
        <v>270</v>
      </c>
      <c r="H145" s="150"/>
      <c r="I145" s="181">
        <f>F145+G145-H145</f>
        <v>450</v>
      </c>
      <c r="J145" s="150">
        <f>I145</f>
        <v>450</v>
      </c>
      <c r="K145" s="651"/>
    </row>
    <row r="146" spans="1:11" ht="18" customHeight="1">
      <c r="A146" s="321"/>
      <c r="B146" s="20" t="s">
        <v>385</v>
      </c>
      <c r="C146" s="44"/>
      <c r="D146" s="44"/>
      <c r="E146" s="44" t="s">
        <v>430</v>
      </c>
      <c r="F146" s="150"/>
      <c r="G146" s="150">
        <v>37</v>
      </c>
      <c r="H146" s="150"/>
      <c r="I146" s="181">
        <f>F146+G146-H146</f>
        <v>37</v>
      </c>
      <c r="J146" s="150">
        <f>I146</f>
        <v>37</v>
      </c>
      <c r="K146" s="651"/>
    </row>
    <row r="147" spans="1:11" s="8" customFormat="1" ht="23.25" customHeight="1">
      <c r="A147" s="213"/>
      <c r="B147" s="20" t="s">
        <v>274</v>
      </c>
      <c r="C147" s="43"/>
      <c r="D147" s="43"/>
      <c r="E147" s="43">
        <v>2690</v>
      </c>
      <c r="F147" s="150">
        <v>150205</v>
      </c>
      <c r="G147" s="150"/>
      <c r="H147" s="150"/>
      <c r="I147" s="181">
        <f>F147+G147-H147</f>
        <v>150205</v>
      </c>
      <c r="J147" s="150">
        <f>I147</f>
        <v>150205</v>
      </c>
      <c r="K147" s="662"/>
    </row>
    <row r="148" spans="1:11" s="8" customFormat="1" ht="25.5" customHeight="1">
      <c r="A148" s="318" t="s">
        <v>379</v>
      </c>
      <c r="B148" s="39" t="s">
        <v>397</v>
      </c>
      <c r="C148" s="45" t="s">
        <v>199</v>
      </c>
      <c r="D148" s="47"/>
      <c r="E148" s="47"/>
      <c r="F148" s="152">
        <f aca="true" t="shared" si="51" ref="F148:K148">F149+F155+F159+F164</f>
        <v>668402</v>
      </c>
      <c r="G148" s="152">
        <f t="shared" si="51"/>
        <v>28733</v>
      </c>
      <c r="H148" s="152">
        <f t="shared" si="51"/>
        <v>4071</v>
      </c>
      <c r="I148" s="152">
        <f t="shared" si="51"/>
        <v>693064</v>
      </c>
      <c r="J148" s="152">
        <f t="shared" si="51"/>
        <v>692790</v>
      </c>
      <c r="K148" s="153">
        <f t="shared" si="51"/>
        <v>274</v>
      </c>
    </row>
    <row r="149" spans="1:11" s="8" customFormat="1" ht="24" customHeight="1">
      <c r="A149" s="319" t="s">
        <v>352</v>
      </c>
      <c r="B149" s="41" t="s">
        <v>202</v>
      </c>
      <c r="C149" s="54"/>
      <c r="D149" s="54" t="s">
        <v>201</v>
      </c>
      <c r="E149" s="54"/>
      <c r="F149" s="178">
        <f aca="true" t="shared" si="52" ref="F149:K149">F150+F151+F152+F153+F154</f>
        <v>72625</v>
      </c>
      <c r="G149" s="178">
        <f t="shared" si="52"/>
        <v>3921</v>
      </c>
      <c r="H149" s="178">
        <f t="shared" si="52"/>
        <v>3921</v>
      </c>
      <c r="I149" s="178">
        <f t="shared" si="52"/>
        <v>72625</v>
      </c>
      <c r="J149" s="178">
        <f t="shared" si="52"/>
        <v>72351</v>
      </c>
      <c r="K149" s="320">
        <f t="shared" si="52"/>
        <v>274</v>
      </c>
    </row>
    <row r="150" spans="1:11" ht="23.25" customHeight="1">
      <c r="A150" s="321"/>
      <c r="B150" s="20" t="s">
        <v>254</v>
      </c>
      <c r="C150" s="44"/>
      <c r="D150" s="44"/>
      <c r="E150" s="44" t="s">
        <v>253</v>
      </c>
      <c r="F150" s="150">
        <v>37000</v>
      </c>
      <c r="G150" s="150"/>
      <c r="H150" s="150">
        <v>3921</v>
      </c>
      <c r="I150" s="181">
        <f>F150+G150-H150</f>
        <v>33079</v>
      </c>
      <c r="J150" s="150">
        <f>I150</f>
        <v>33079</v>
      </c>
      <c r="K150" s="651"/>
    </row>
    <row r="151" spans="1:11" ht="21.75" customHeight="1">
      <c r="A151" s="321"/>
      <c r="B151" s="20" t="s">
        <v>446</v>
      </c>
      <c r="C151" s="44"/>
      <c r="D151" s="44"/>
      <c r="E151" s="52" t="s">
        <v>428</v>
      </c>
      <c r="F151" s="181">
        <v>21351</v>
      </c>
      <c r="G151" s="181"/>
      <c r="H151" s="181"/>
      <c r="I151" s="181">
        <f>F151+G151-H151</f>
        <v>21351</v>
      </c>
      <c r="J151" s="150">
        <f>I151</f>
        <v>21351</v>
      </c>
      <c r="K151" s="651"/>
    </row>
    <row r="152" spans="1:11" ht="21.75" customHeight="1">
      <c r="A152" s="321"/>
      <c r="B152" s="20" t="s">
        <v>223</v>
      </c>
      <c r="C152" s="44"/>
      <c r="D152" s="44"/>
      <c r="E152" s="52" t="s">
        <v>222</v>
      </c>
      <c r="F152" s="181">
        <v>274</v>
      </c>
      <c r="G152" s="181"/>
      <c r="H152" s="181"/>
      <c r="I152" s="181">
        <f>F152+G152-H152</f>
        <v>274</v>
      </c>
      <c r="J152" s="236"/>
      <c r="K152" s="151">
        <f>I152</f>
        <v>274</v>
      </c>
    </row>
    <row r="153" spans="1:11" ht="21" customHeight="1">
      <c r="A153" s="321"/>
      <c r="B153" s="20" t="s">
        <v>354</v>
      </c>
      <c r="C153" s="44"/>
      <c r="D153" s="44"/>
      <c r="E153" s="44" t="s">
        <v>426</v>
      </c>
      <c r="F153" s="181">
        <v>1000</v>
      </c>
      <c r="G153" s="181">
        <v>421</v>
      </c>
      <c r="H153" s="181"/>
      <c r="I153" s="181">
        <f>F153+G153-H153</f>
        <v>1421</v>
      </c>
      <c r="J153" s="150">
        <f>I153</f>
        <v>1421</v>
      </c>
      <c r="K153" s="651"/>
    </row>
    <row r="154" spans="1:11" ht="18.75" customHeight="1">
      <c r="A154" s="321"/>
      <c r="B154" s="20" t="s">
        <v>385</v>
      </c>
      <c r="C154" s="44"/>
      <c r="D154" s="44"/>
      <c r="E154" s="44" t="s">
        <v>430</v>
      </c>
      <c r="F154" s="181">
        <v>13000</v>
      </c>
      <c r="G154" s="181">
        <v>3500</v>
      </c>
      <c r="H154" s="181"/>
      <c r="I154" s="181">
        <f>F154+G154-H154</f>
        <v>16500</v>
      </c>
      <c r="J154" s="150">
        <f>I154</f>
        <v>16500</v>
      </c>
      <c r="K154" s="651"/>
    </row>
    <row r="155" spans="1:11" ht="25.5" customHeight="1">
      <c r="A155" s="319" t="s">
        <v>355</v>
      </c>
      <c r="B155" s="41" t="s">
        <v>442</v>
      </c>
      <c r="C155" s="54"/>
      <c r="D155" s="54" t="s">
        <v>203</v>
      </c>
      <c r="E155" s="54"/>
      <c r="F155" s="178">
        <f aca="true" t="shared" si="53" ref="F155:K155">SUM(F156:F158)</f>
        <v>5615</v>
      </c>
      <c r="G155" s="178">
        <f t="shared" si="53"/>
        <v>152</v>
      </c>
      <c r="H155" s="178">
        <f t="shared" si="53"/>
        <v>80</v>
      </c>
      <c r="I155" s="178">
        <f t="shared" si="53"/>
        <v>5687</v>
      </c>
      <c r="J155" s="178">
        <f t="shared" si="53"/>
        <v>5687</v>
      </c>
      <c r="K155" s="320">
        <f t="shared" si="53"/>
        <v>0</v>
      </c>
    </row>
    <row r="156" spans="1:11" ht="22.5" customHeight="1">
      <c r="A156" s="323"/>
      <c r="B156" s="40" t="s">
        <v>360</v>
      </c>
      <c r="C156" s="52"/>
      <c r="D156" s="52"/>
      <c r="E156" s="52" t="s">
        <v>429</v>
      </c>
      <c r="F156" s="179"/>
      <c r="G156" s="670">
        <v>152</v>
      </c>
      <c r="H156" s="670"/>
      <c r="I156" s="181">
        <f>F156+G156-H156</f>
        <v>152</v>
      </c>
      <c r="J156" s="150">
        <f>I156</f>
        <v>152</v>
      </c>
      <c r="K156" s="669"/>
    </row>
    <row r="157" spans="1:11" ht="21" customHeight="1">
      <c r="A157" s="321"/>
      <c r="B157" s="20" t="s">
        <v>354</v>
      </c>
      <c r="C157" s="44"/>
      <c r="D157" s="44"/>
      <c r="E157" s="44" t="s">
        <v>426</v>
      </c>
      <c r="F157" s="181">
        <v>100</v>
      </c>
      <c r="G157" s="181"/>
      <c r="H157" s="181">
        <v>80</v>
      </c>
      <c r="I157" s="181">
        <f>F157+G157-H157</f>
        <v>20</v>
      </c>
      <c r="J157" s="150">
        <f>I157</f>
        <v>20</v>
      </c>
      <c r="K157" s="651"/>
    </row>
    <row r="158" spans="1:11" ht="21" customHeight="1">
      <c r="A158" s="321"/>
      <c r="B158" s="20" t="s">
        <v>375</v>
      </c>
      <c r="C158" s="44"/>
      <c r="D158" s="44"/>
      <c r="E158" s="44" t="s">
        <v>694</v>
      </c>
      <c r="F158" s="181">
        <v>5515</v>
      </c>
      <c r="G158" s="181"/>
      <c r="H158" s="181"/>
      <c r="I158" s="181">
        <f>F158+G158-H158</f>
        <v>5515</v>
      </c>
      <c r="J158" s="150">
        <f>I158</f>
        <v>5515</v>
      </c>
      <c r="K158" s="651"/>
    </row>
    <row r="159" spans="1:11" ht="21" customHeight="1">
      <c r="A159" s="319" t="s">
        <v>392</v>
      </c>
      <c r="B159" s="41" t="s">
        <v>206</v>
      </c>
      <c r="C159" s="54"/>
      <c r="D159" s="54" t="s">
        <v>205</v>
      </c>
      <c r="E159" s="54"/>
      <c r="F159" s="178">
        <f aca="true" t="shared" si="54" ref="F159:K159">F160+F161+F162+F163</f>
        <v>220731</v>
      </c>
      <c r="G159" s="178">
        <f t="shared" si="54"/>
        <v>24660</v>
      </c>
      <c r="H159" s="178">
        <f t="shared" si="54"/>
        <v>60</v>
      </c>
      <c r="I159" s="178">
        <f t="shared" si="54"/>
        <v>245331</v>
      </c>
      <c r="J159" s="178">
        <f t="shared" si="54"/>
        <v>245331</v>
      </c>
      <c r="K159" s="320">
        <f t="shared" si="54"/>
        <v>0</v>
      </c>
    </row>
    <row r="160" spans="1:11" ht="24.75" customHeight="1">
      <c r="A160" s="321"/>
      <c r="B160" s="20" t="s">
        <v>359</v>
      </c>
      <c r="C160" s="44"/>
      <c r="D160" s="44"/>
      <c r="E160" s="44" t="s">
        <v>428</v>
      </c>
      <c r="F160" s="181">
        <v>106986</v>
      </c>
      <c r="G160" s="181">
        <v>19396</v>
      </c>
      <c r="H160" s="181"/>
      <c r="I160" s="181">
        <f>F160+G160-H160</f>
        <v>126382</v>
      </c>
      <c r="J160" s="150">
        <f>I160</f>
        <v>126382</v>
      </c>
      <c r="K160" s="651"/>
    </row>
    <row r="161" spans="1:11" ht="21.75" customHeight="1">
      <c r="A161" s="321"/>
      <c r="B161" s="40" t="s">
        <v>360</v>
      </c>
      <c r="C161" s="44"/>
      <c r="D161" s="44"/>
      <c r="E161" s="44" t="s">
        <v>429</v>
      </c>
      <c r="F161" s="150">
        <v>99781</v>
      </c>
      <c r="G161" s="150">
        <v>3814</v>
      </c>
      <c r="H161" s="150"/>
      <c r="I161" s="181">
        <f>F161+G161-H161</f>
        <v>103595</v>
      </c>
      <c r="J161" s="150">
        <f>I161</f>
        <v>103595</v>
      </c>
      <c r="K161" s="651"/>
    </row>
    <row r="162" spans="1:11" ht="21.75" customHeight="1">
      <c r="A162" s="321"/>
      <c r="B162" s="40" t="s">
        <v>354</v>
      </c>
      <c r="C162" s="44"/>
      <c r="D162" s="44"/>
      <c r="E162" s="44" t="s">
        <v>426</v>
      </c>
      <c r="F162" s="150">
        <v>200</v>
      </c>
      <c r="G162" s="150"/>
      <c r="H162" s="150">
        <v>60</v>
      </c>
      <c r="I162" s="181">
        <f>F162+G162-H162</f>
        <v>140</v>
      </c>
      <c r="J162" s="150">
        <f>I162</f>
        <v>140</v>
      </c>
      <c r="K162" s="651"/>
    </row>
    <row r="163" spans="1:11" ht="23.25" customHeight="1">
      <c r="A163" s="321"/>
      <c r="B163" s="40" t="s">
        <v>385</v>
      </c>
      <c r="C163" s="44"/>
      <c r="D163" s="44"/>
      <c r="E163" s="44" t="s">
        <v>430</v>
      </c>
      <c r="F163" s="150">
        <v>13764</v>
      </c>
      <c r="G163" s="150">
        <v>1450</v>
      </c>
      <c r="H163" s="150"/>
      <c r="I163" s="181">
        <f>F163+G163-H163</f>
        <v>15214</v>
      </c>
      <c r="J163" s="150">
        <f>I163</f>
        <v>15214</v>
      </c>
      <c r="K163" s="651"/>
    </row>
    <row r="164" spans="1:11" ht="22.5" customHeight="1">
      <c r="A164" s="319" t="s">
        <v>394</v>
      </c>
      <c r="B164" s="41" t="s">
        <v>380</v>
      </c>
      <c r="C164" s="54"/>
      <c r="D164" s="54" t="s">
        <v>207</v>
      </c>
      <c r="E164" s="55"/>
      <c r="F164" s="178">
        <f aca="true" t="shared" si="55" ref="F164:K164">F165+F166+F167+F168+F169</f>
        <v>369431</v>
      </c>
      <c r="G164" s="178">
        <f t="shared" si="55"/>
        <v>0</v>
      </c>
      <c r="H164" s="178">
        <f t="shared" si="55"/>
        <v>10</v>
      </c>
      <c r="I164" s="178">
        <f t="shared" si="55"/>
        <v>369421</v>
      </c>
      <c r="J164" s="178">
        <f t="shared" si="55"/>
        <v>369421</v>
      </c>
      <c r="K164" s="320">
        <f t="shared" si="55"/>
        <v>0</v>
      </c>
    </row>
    <row r="165" spans="1:11" ht="22.5" customHeight="1">
      <c r="A165" s="325"/>
      <c r="B165" s="40" t="s">
        <v>354</v>
      </c>
      <c r="C165" s="52"/>
      <c r="D165" s="52"/>
      <c r="E165" s="52" t="s">
        <v>426</v>
      </c>
      <c r="F165" s="150">
        <v>26</v>
      </c>
      <c r="G165" s="150"/>
      <c r="H165" s="150">
        <v>10</v>
      </c>
      <c r="I165" s="181">
        <f>F165+G165-H165</f>
        <v>16</v>
      </c>
      <c r="J165" s="150">
        <f>I165</f>
        <v>16</v>
      </c>
      <c r="K165" s="651"/>
    </row>
    <row r="166" spans="1:11" ht="21.75" customHeight="1">
      <c r="A166" s="325"/>
      <c r="B166" s="20" t="s">
        <v>375</v>
      </c>
      <c r="C166" s="52"/>
      <c r="D166" s="52"/>
      <c r="E166" s="52" t="s">
        <v>694</v>
      </c>
      <c r="F166" s="150">
        <v>142602</v>
      </c>
      <c r="G166" s="150"/>
      <c r="H166" s="150"/>
      <c r="I166" s="181">
        <f>F166+G166-H166</f>
        <v>142602</v>
      </c>
      <c r="J166" s="150">
        <f>I166</f>
        <v>142602</v>
      </c>
      <c r="K166" s="651"/>
    </row>
    <row r="167" spans="1:11" ht="32.25" customHeight="1">
      <c r="A167" s="325"/>
      <c r="B167" s="20" t="s">
        <v>420</v>
      </c>
      <c r="C167" s="52"/>
      <c r="D167" s="52"/>
      <c r="E167" s="52" t="s">
        <v>419</v>
      </c>
      <c r="F167" s="150">
        <v>850</v>
      </c>
      <c r="G167" s="150"/>
      <c r="H167" s="150"/>
      <c r="I167" s="181">
        <f>F167+G167-H167</f>
        <v>850</v>
      </c>
      <c r="J167" s="150">
        <f>I167</f>
        <v>850</v>
      </c>
      <c r="K167" s="651"/>
    </row>
    <row r="168" spans="1:11" ht="45" customHeight="1">
      <c r="A168" s="305"/>
      <c r="B168" s="20" t="s">
        <v>403</v>
      </c>
      <c r="C168" s="654"/>
      <c r="D168" s="654"/>
      <c r="E168" s="43">
        <v>2888</v>
      </c>
      <c r="F168" s="150">
        <v>153648</v>
      </c>
      <c r="G168" s="150"/>
      <c r="H168" s="150"/>
      <c r="I168" s="181">
        <f>F168+G168-H168</f>
        <v>153648</v>
      </c>
      <c r="J168" s="150">
        <f>I168</f>
        <v>153648</v>
      </c>
      <c r="K168" s="651"/>
    </row>
    <row r="169" spans="1:11" ht="46.5" customHeight="1">
      <c r="A169" s="305"/>
      <c r="B169" s="20" t="s">
        <v>403</v>
      </c>
      <c r="C169" s="654"/>
      <c r="D169" s="654"/>
      <c r="E169" s="43">
        <v>2889</v>
      </c>
      <c r="F169" s="150">
        <v>72305</v>
      </c>
      <c r="G169" s="150"/>
      <c r="H169" s="150"/>
      <c r="I169" s="181">
        <f>F169+G169-H169</f>
        <v>72305</v>
      </c>
      <c r="J169" s="150">
        <f>I169</f>
        <v>72305</v>
      </c>
      <c r="K169" s="651"/>
    </row>
    <row r="170" spans="1:11" ht="27.75" customHeight="1">
      <c r="A170" s="318" t="s">
        <v>707</v>
      </c>
      <c r="B170" s="48" t="s">
        <v>510</v>
      </c>
      <c r="C170" s="665">
        <v>900</v>
      </c>
      <c r="D170" s="665"/>
      <c r="E170" s="665"/>
      <c r="F170" s="666">
        <f aca="true" t="shared" si="56" ref="F170:K170">F171</f>
        <v>196500</v>
      </c>
      <c r="G170" s="666">
        <f t="shared" si="56"/>
        <v>0</v>
      </c>
      <c r="H170" s="666">
        <f t="shared" si="56"/>
        <v>0</v>
      </c>
      <c r="I170" s="666">
        <f t="shared" si="56"/>
        <v>196500</v>
      </c>
      <c r="J170" s="666">
        <f t="shared" si="56"/>
        <v>42000</v>
      </c>
      <c r="K170" s="667">
        <f t="shared" si="56"/>
        <v>154500</v>
      </c>
    </row>
    <row r="171" spans="1:11" ht="24" customHeight="1">
      <c r="A171" s="319" t="s">
        <v>352</v>
      </c>
      <c r="B171" s="51" t="s">
        <v>708</v>
      </c>
      <c r="C171" s="56"/>
      <c r="D171" s="110">
        <v>90011</v>
      </c>
      <c r="E171" s="56"/>
      <c r="F171" s="180">
        <f aca="true" t="shared" si="57" ref="F171:K171">SUM(F172:F173)</f>
        <v>196500</v>
      </c>
      <c r="G171" s="180">
        <f t="shared" si="57"/>
        <v>0</v>
      </c>
      <c r="H171" s="180">
        <f t="shared" si="57"/>
        <v>0</v>
      </c>
      <c r="I171" s="180">
        <f t="shared" si="57"/>
        <v>196500</v>
      </c>
      <c r="J171" s="180">
        <f t="shared" si="57"/>
        <v>42000</v>
      </c>
      <c r="K171" s="324">
        <f t="shared" si="57"/>
        <v>154500</v>
      </c>
    </row>
    <row r="172" spans="1:11" ht="34.5" customHeight="1">
      <c r="A172" s="323"/>
      <c r="B172" s="20" t="s">
        <v>696</v>
      </c>
      <c r="C172" s="127"/>
      <c r="D172" s="127"/>
      <c r="E172" s="616">
        <v>2440</v>
      </c>
      <c r="F172" s="182">
        <v>42000</v>
      </c>
      <c r="G172" s="182"/>
      <c r="H172" s="182"/>
      <c r="I172" s="182">
        <f>F172+G172-H172</f>
        <v>42000</v>
      </c>
      <c r="J172" s="181">
        <f>I172</f>
        <v>42000</v>
      </c>
      <c r="K172" s="651"/>
    </row>
    <row r="173" spans="1:11" ht="33.75" customHeight="1">
      <c r="A173" s="305"/>
      <c r="B173" s="20" t="s">
        <v>709</v>
      </c>
      <c r="C173" s="654"/>
      <c r="D173" s="654"/>
      <c r="E173" s="43">
        <v>6260</v>
      </c>
      <c r="F173" s="150">
        <v>154500</v>
      </c>
      <c r="G173" s="150"/>
      <c r="H173" s="150"/>
      <c r="I173" s="181">
        <f>F173+G173-H173</f>
        <v>154500</v>
      </c>
      <c r="J173" s="668"/>
      <c r="K173" s="151">
        <f>I173</f>
        <v>154500</v>
      </c>
    </row>
    <row r="174" spans="1:11" ht="18.75" customHeight="1">
      <c r="A174" s="326"/>
      <c r="B174" s="104" t="s">
        <v>408</v>
      </c>
      <c r="C174" s="105"/>
      <c r="D174" s="105"/>
      <c r="E174" s="105"/>
      <c r="F174" s="183">
        <f aca="true" t="shared" si="58" ref="F174:K174">F8+F15+F18+F28+F37+F45+F58+F67+F71+F83+F97+F102+F113+F139+F148+F170</f>
        <v>38564368</v>
      </c>
      <c r="G174" s="183">
        <f t="shared" si="58"/>
        <v>501847</v>
      </c>
      <c r="H174" s="183">
        <f t="shared" si="58"/>
        <v>823561</v>
      </c>
      <c r="I174" s="183">
        <f t="shared" si="58"/>
        <v>38242654</v>
      </c>
      <c r="J174" s="183">
        <f t="shared" si="58"/>
        <v>29507864</v>
      </c>
      <c r="K174" s="327">
        <f t="shared" si="58"/>
        <v>8643172</v>
      </c>
    </row>
    <row r="175" spans="1:11" ht="18" customHeight="1">
      <c r="A175" s="319"/>
      <c r="B175" s="749" t="s">
        <v>409</v>
      </c>
      <c r="C175" s="749"/>
      <c r="D175" s="749"/>
      <c r="E175" s="749"/>
      <c r="F175" s="646">
        <f aca="true" t="shared" si="59" ref="F175:K175">F176+F177+F179+F180+F181</f>
        <v>13611966</v>
      </c>
      <c r="G175" s="646">
        <f t="shared" si="59"/>
        <v>388061</v>
      </c>
      <c r="H175" s="646">
        <f t="shared" si="59"/>
        <v>809995</v>
      </c>
      <c r="I175" s="646">
        <f t="shared" si="59"/>
        <v>13190032</v>
      </c>
      <c r="J175" s="646">
        <f t="shared" si="59"/>
        <v>6211111</v>
      </c>
      <c r="K175" s="647">
        <f t="shared" si="59"/>
        <v>6978921</v>
      </c>
    </row>
    <row r="176" spans="1:11" ht="20.25" customHeight="1">
      <c r="A176" s="321"/>
      <c r="B176" s="748" t="s">
        <v>436</v>
      </c>
      <c r="C176" s="748"/>
      <c r="D176" s="748"/>
      <c r="E176" s="748"/>
      <c r="F176" s="150">
        <f aca="true" t="shared" si="60" ref="F176:K176">F96+F117+F123+F133+F136+F158+F166</f>
        <v>1224484</v>
      </c>
      <c r="G176" s="150">
        <f t="shared" si="60"/>
        <v>0</v>
      </c>
      <c r="H176" s="150">
        <f t="shared" si="60"/>
        <v>16815</v>
      </c>
      <c r="I176" s="150">
        <f t="shared" si="60"/>
        <v>1207669</v>
      </c>
      <c r="J176" s="150">
        <f t="shared" si="60"/>
        <v>1207669</v>
      </c>
      <c r="K176" s="151">
        <f t="shared" si="60"/>
        <v>0</v>
      </c>
    </row>
    <row r="177" spans="1:11" ht="19.5" customHeight="1">
      <c r="A177" s="321"/>
      <c r="B177" s="748" t="s">
        <v>612</v>
      </c>
      <c r="C177" s="748"/>
      <c r="D177" s="748"/>
      <c r="E177" s="748"/>
      <c r="F177" s="150">
        <f aca="true" t="shared" si="61" ref="F177:K177">F10+F36+F39+F41+F44+F47+F55+F61+F64+F112+F125+F132</f>
        <v>3844775</v>
      </c>
      <c r="G177" s="150">
        <f t="shared" si="61"/>
        <v>0</v>
      </c>
      <c r="H177" s="150">
        <f t="shared" si="61"/>
        <v>0</v>
      </c>
      <c r="I177" s="150">
        <f t="shared" si="61"/>
        <v>3844775</v>
      </c>
      <c r="J177" s="150">
        <f t="shared" si="61"/>
        <v>3790775</v>
      </c>
      <c r="K177" s="151">
        <f t="shared" si="61"/>
        <v>54000</v>
      </c>
    </row>
    <row r="178" spans="1:11" ht="19.5" customHeight="1">
      <c r="A178" s="321"/>
      <c r="B178" s="751" t="s">
        <v>826</v>
      </c>
      <c r="C178" s="752"/>
      <c r="D178" s="752"/>
      <c r="E178" s="753"/>
      <c r="F178" s="150">
        <f aca="true" t="shared" si="62" ref="F178:K178">F138</f>
        <v>328450</v>
      </c>
      <c r="G178" s="150">
        <f t="shared" si="62"/>
        <v>0</v>
      </c>
      <c r="H178" s="150">
        <f t="shared" si="62"/>
        <v>0</v>
      </c>
      <c r="I178" s="150">
        <f t="shared" si="62"/>
        <v>328450</v>
      </c>
      <c r="J178" s="150">
        <f t="shared" si="62"/>
        <v>328450</v>
      </c>
      <c r="K178" s="151">
        <f t="shared" si="62"/>
        <v>0</v>
      </c>
    </row>
    <row r="179" spans="1:11" ht="20.25" customHeight="1">
      <c r="A179" s="321"/>
      <c r="B179" s="747" t="s">
        <v>811</v>
      </c>
      <c r="C179" s="747"/>
      <c r="D179" s="747"/>
      <c r="E179" s="747"/>
      <c r="F179" s="150">
        <f aca="true" t="shared" si="63" ref="F179:K179">F24+F27+F57+F62+F65+F66+F100+F101+F108+F110+F118+F128+F129+F168+F169</f>
        <v>1900296</v>
      </c>
      <c r="G179" s="150">
        <f t="shared" si="63"/>
        <v>0</v>
      </c>
      <c r="H179" s="150">
        <f t="shared" si="63"/>
        <v>1589</v>
      </c>
      <c r="I179" s="150">
        <f t="shared" si="63"/>
        <v>1898707</v>
      </c>
      <c r="J179" s="150">
        <f t="shared" si="63"/>
        <v>878286</v>
      </c>
      <c r="K179" s="151">
        <f t="shared" si="63"/>
        <v>1020421</v>
      </c>
    </row>
    <row r="180" spans="1:11" ht="21.75" customHeight="1">
      <c r="A180" s="321"/>
      <c r="B180" s="747" t="s">
        <v>113</v>
      </c>
      <c r="C180" s="747"/>
      <c r="D180" s="747"/>
      <c r="E180" s="747"/>
      <c r="F180" s="150">
        <f aca="true" t="shared" si="64" ref="F180:K180">F12+F147+F170</f>
        <v>406705</v>
      </c>
      <c r="G180" s="150">
        <f t="shared" si="64"/>
        <v>0</v>
      </c>
      <c r="H180" s="150">
        <f t="shared" si="64"/>
        <v>0</v>
      </c>
      <c r="I180" s="150">
        <f t="shared" si="64"/>
        <v>406705</v>
      </c>
      <c r="J180" s="150">
        <f t="shared" si="64"/>
        <v>192205</v>
      </c>
      <c r="K180" s="151">
        <f t="shared" si="64"/>
        <v>214500</v>
      </c>
    </row>
    <row r="181" spans="1:11" ht="21.75" customHeight="1">
      <c r="A181" s="321"/>
      <c r="B181" s="746" t="s">
        <v>438</v>
      </c>
      <c r="C181" s="746"/>
      <c r="D181" s="746"/>
      <c r="E181" s="746"/>
      <c r="F181" s="150">
        <f aca="true" t="shared" si="65" ref="F181:K181">+F17+F25+F26+F63+F105+F106+F107+F167</f>
        <v>6235706</v>
      </c>
      <c r="G181" s="150">
        <f t="shared" si="65"/>
        <v>388061</v>
      </c>
      <c r="H181" s="150">
        <f t="shared" si="65"/>
        <v>791591</v>
      </c>
      <c r="I181" s="150">
        <f t="shared" si="65"/>
        <v>5832176</v>
      </c>
      <c r="J181" s="150">
        <f t="shared" si="65"/>
        <v>142176</v>
      </c>
      <c r="K181" s="151">
        <f t="shared" si="65"/>
        <v>5690000</v>
      </c>
    </row>
    <row r="182" spans="1:11" ht="22.5" customHeight="1" thickBot="1">
      <c r="A182" s="328"/>
      <c r="B182" s="743" t="s">
        <v>280</v>
      </c>
      <c r="C182" s="743"/>
      <c r="D182" s="743"/>
      <c r="E182" s="743"/>
      <c r="F182" s="648">
        <f aca="true" t="shared" si="66" ref="F182:K182">F14+F22+F23+F30+F31+F32+F33+F34+F35+F43+F49+F50+F51+F52+F53+F60+F69+F70+F80+F85+F86+F87+F89+F90+F91+F92+F93+F99+F104+F115+F116+F120+F122+F127+F131+F135+F141+F143+F144+F145+F146+F150+F151+F152+F153+F154+F156+F157+F160+F161+F162+F163+F165</f>
        <v>5977708</v>
      </c>
      <c r="G182" s="648">
        <f t="shared" si="66"/>
        <v>113744</v>
      </c>
      <c r="H182" s="648">
        <f t="shared" si="66"/>
        <v>13372</v>
      </c>
      <c r="I182" s="648">
        <f t="shared" si="66"/>
        <v>6078080</v>
      </c>
      <c r="J182" s="648">
        <f t="shared" si="66"/>
        <v>4413871</v>
      </c>
      <c r="K182" s="698">
        <f t="shared" si="66"/>
        <v>1664209</v>
      </c>
    </row>
    <row r="183" ht="8.25" customHeight="1">
      <c r="I183" s="744"/>
    </row>
    <row r="184" spans="7:9" ht="12" customHeight="1">
      <c r="G184" t="s">
        <v>458</v>
      </c>
      <c r="I184" s="744"/>
    </row>
    <row r="185" ht="10.5" customHeight="1">
      <c r="I185" s="744"/>
    </row>
    <row r="186" spans="7:9" ht="12" customHeight="1">
      <c r="G186" t="s">
        <v>476</v>
      </c>
      <c r="I186" s="744"/>
    </row>
    <row r="187" ht="15.75" customHeight="1">
      <c r="I187" s="744"/>
    </row>
    <row r="188" ht="14.25" customHeight="1">
      <c r="I188" s="744"/>
    </row>
    <row r="189" ht="15.75" customHeight="1">
      <c r="I189" s="744"/>
    </row>
    <row r="190" ht="12.75">
      <c r="I190" s="744"/>
    </row>
  </sheetData>
  <mergeCells count="18">
    <mergeCell ref="D2:J2"/>
    <mergeCell ref="B182:E182"/>
    <mergeCell ref="I183:I190"/>
    <mergeCell ref="A4:I4"/>
    <mergeCell ref="B181:E181"/>
    <mergeCell ref="B179:E179"/>
    <mergeCell ref="B180:E180"/>
    <mergeCell ref="B177:E177"/>
    <mergeCell ref="B175:E175"/>
    <mergeCell ref="B176:E176"/>
    <mergeCell ref="B178:E178"/>
    <mergeCell ref="J5:K5"/>
    <mergeCell ref="B3:I3"/>
    <mergeCell ref="A5:A6"/>
    <mergeCell ref="C5:E5"/>
    <mergeCell ref="F5:F6"/>
    <mergeCell ref="I5:I6"/>
    <mergeCell ref="G5:H5"/>
  </mergeCells>
  <printOptions/>
  <pageMargins left="0.3937007874015748" right="0.1968503937007874" top="0.7874015748031497" bottom="0.7874015748031497" header="0.4330708661417323" footer="0.5118110236220472"/>
  <pageSetup horizontalDpi="600" verticalDpi="600" orientation="portrait" paperSize="9" scale="77" r:id="rId1"/>
  <headerFooter alignWithMargins="0">
    <oddFooter>&amp;CStrona &amp;P</oddFooter>
  </headerFooter>
  <rowBreaks count="4" manualBreakCount="4">
    <brk id="41" max="10" man="1"/>
    <brk id="78" max="10" man="1"/>
    <brk id="118" max="10" man="1"/>
    <brk id="15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5"/>
  <sheetViews>
    <sheetView workbookViewId="0" topLeftCell="C1">
      <selection activeCell="C1" sqref="C1:K1"/>
    </sheetView>
  </sheetViews>
  <sheetFormatPr defaultColWidth="9.00390625" defaultRowHeight="12.75"/>
  <cols>
    <col min="1" max="1" width="4.375" style="0" customWidth="1"/>
    <col min="2" max="2" width="6.375" style="0" customWidth="1"/>
    <col min="3" max="3" width="6.75390625" style="0" customWidth="1"/>
    <col min="4" max="4" width="44.00390625" style="0" customWidth="1"/>
    <col min="5" max="5" width="14.00390625" style="0" customWidth="1"/>
    <col min="6" max="6" width="13.875" style="0" customWidth="1"/>
    <col min="7" max="7" width="13.25390625" style="0" customWidth="1"/>
    <col min="8" max="8" width="12.875" style="0" customWidth="1"/>
    <col min="9" max="9" width="13.00390625" style="0" customWidth="1"/>
    <col min="10" max="11" width="12.125" style="0" customWidth="1"/>
    <col min="12" max="12" width="17.00390625" style="0" customWidth="1"/>
  </cols>
  <sheetData>
    <row r="1" spans="3:12" ht="20.25" customHeight="1">
      <c r="C1" s="897" t="s">
        <v>5</v>
      </c>
      <c r="D1" s="897"/>
      <c r="E1" s="897"/>
      <c r="F1" s="897"/>
      <c r="G1" s="897"/>
      <c r="H1" s="897"/>
      <c r="I1" s="897"/>
      <c r="J1" s="897"/>
      <c r="K1" s="897"/>
      <c r="L1" s="215"/>
    </row>
    <row r="2" spans="1:12" ht="14.25" customHeight="1">
      <c r="A2" s="898" t="s">
        <v>585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216"/>
    </row>
    <row r="3" spans="1:12" ht="16.5" customHeight="1" thickBo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2" customHeight="1">
      <c r="A4" s="899" t="s">
        <v>255</v>
      </c>
      <c r="B4" s="900"/>
      <c r="C4" s="900"/>
      <c r="D4" s="767" t="s">
        <v>256</v>
      </c>
      <c r="E4" s="770" t="s">
        <v>586</v>
      </c>
      <c r="F4" s="903" t="s">
        <v>459</v>
      </c>
      <c r="G4" s="767" t="s">
        <v>587</v>
      </c>
      <c r="H4" s="767"/>
      <c r="I4" s="767"/>
      <c r="J4" s="767"/>
      <c r="K4" s="905"/>
      <c r="L4" s="217"/>
    </row>
    <row r="5" spans="1:13" ht="15" customHeight="1">
      <c r="A5" s="901"/>
      <c r="B5" s="902"/>
      <c r="C5" s="902"/>
      <c r="D5" s="763"/>
      <c r="E5" s="765"/>
      <c r="F5" s="904"/>
      <c r="G5" s="765" t="s">
        <v>415</v>
      </c>
      <c r="H5" s="763" t="s">
        <v>281</v>
      </c>
      <c r="I5" s="763"/>
      <c r="J5" s="763"/>
      <c r="K5" s="774" t="s">
        <v>443</v>
      </c>
      <c r="L5" s="218"/>
      <c r="M5" s="30"/>
    </row>
    <row r="6" spans="1:13" ht="30" customHeight="1">
      <c r="A6" s="407" t="s">
        <v>257</v>
      </c>
      <c r="B6" s="392" t="s">
        <v>258</v>
      </c>
      <c r="C6" s="392" t="s">
        <v>463</v>
      </c>
      <c r="D6" s="763"/>
      <c r="E6" s="765"/>
      <c r="F6" s="904"/>
      <c r="G6" s="765"/>
      <c r="H6" s="400" t="s">
        <v>112</v>
      </c>
      <c r="I6" s="401" t="s">
        <v>588</v>
      </c>
      <c r="J6" s="400" t="s">
        <v>589</v>
      </c>
      <c r="K6" s="774"/>
      <c r="L6" s="218"/>
      <c r="M6" s="30"/>
    </row>
    <row r="7" spans="1:13" ht="11.25" customHeight="1">
      <c r="A7" s="408">
        <v>1</v>
      </c>
      <c r="B7" s="402">
        <v>2</v>
      </c>
      <c r="C7" s="402">
        <v>3</v>
      </c>
      <c r="D7" s="402">
        <v>4</v>
      </c>
      <c r="E7" s="403">
        <v>5</v>
      </c>
      <c r="F7" s="402">
        <v>6</v>
      </c>
      <c r="G7" s="402">
        <v>7</v>
      </c>
      <c r="H7" s="402">
        <v>8</v>
      </c>
      <c r="I7" s="402">
        <v>9</v>
      </c>
      <c r="J7" s="402">
        <v>10</v>
      </c>
      <c r="K7" s="409"/>
      <c r="L7" s="219"/>
      <c r="M7" s="30"/>
    </row>
    <row r="8" spans="1:13" ht="20.25" customHeight="1">
      <c r="A8" s="220"/>
      <c r="B8" s="221"/>
      <c r="C8" s="221"/>
      <c r="D8" s="222" t="s">
        <v>590</v>
      </c>
      <c r="E8" s="223">
        <f aca="true" t="shared" si="0" ref="E8:K8">E9+E29+E45</f>
        <v>640502</v>
      </c>
      <c r="F8" s="223">
        <f t="shared" si="0"/>
        <v>615079</v>
      </c>
      <c r="G8" s="223">
        <f t="shared" si="0"/>
        <v>615079</v>
      </c>
      <c r="H8" s="223">
        <f t="shared" si="0"/>
        <v>36118</v>
      </c>
      <c r="I8" s="223">
        <f t="shared" si="0"/>
        <v>5045</v>
      </c>
      <c r="J8" s="223">
        <f t="shared" si="0"/>
        <v>0</v>
      </c>
      <c r="K8" s="224">
        <f t="shared" si="0"/>
        <v>0</v>
      </c>
      <c r="L8" s="208"/>
      <c r="M8" s="30"/>
    </row>
    <row r="9" spans="1:13" ht="21.75" customHeight="1">
      <c r="A9" s="225">
        <v>803</v>
      </c>
      <c r="B9" s="226"/>
      <c r="C9" s="227"/>
      <c r="D9" s="395" t="s">
        <v>303</v>
      </c>
      <c r="E9" s="229">
        <f aca="true" t="shared" si="1" ref="E9:K9">E10</f>
        <v>388924</v>
      </c>
      <c r="F9" s="229">
        <f t="shared" si="1"/>
        <v>388924</v>
      </c>
      <c r="G9" s="229">
        <f t="shared" si="1"/>
        <v>388924</v>
      </c>
      <c r="H9" s="229">
        <f t="shared" si="1"/>
        <v>16698</v>
      </c>
      <c r="I9" s="229">
        <f t="shared" si="1"/>
        <v>3377</v>
      </c>
      <c r="J9" s="229">
        <f t="shared" si="1"/>
        <v>0</v>
      </c>
      <c r="K9" s="230">
        <f t="shared" si="1"/>
        <v>0</v>
      </c>
      <c r="L9" s="208"/>
      <c r="M9" s="30"/>
    </row>
    <row r="10" spans="1:13" ht="18.75" customHeight="1">
      <c r="A10" s="490"/>
      <c r="B10" s="491">
        <v>80309</v>
      </c>
      <c r="C10" s="495"/>
      <c r="D10" s="496" t="s">
        <v>230</v>
      </c>
      <c r="E10" s="494">
        <f>E11+E12</f>
        <v>388924</v>
      </c>
      <c r="F10" s="494">
        <f aca="true" t="shared" si="2" ref="F10:K10">SUM(F13:F28)</f>
        <v>388924</v>
      </c>
      <c r="G10" s="494">
        <f t="shared" si="2"/>
        <v>388924</v>
      </c>
      <c r="H10" s="494">
        <f t="shared" si="2"/>
        <v>16698</v>
      </c>
      <c r="I10" s="494">
        <f t="shared" si="2"/>
        <v>3377</v>
      </c>
      <c r="J10" s="494">
        <f t="shared" si="2"/>
        <v>0</v>
      </c>
      <c r="K10" s="529">
        <f t="shared" si="2"/>
        <v>0</v>
      </c>
      <c r="L10" s="234"/>
      <c r="M10" s="30"/>
    </row>
    <row r="11" spans="1:13" ht="39.75" customHeight="1">
      <c r="A11" s="235"/>
      <c r="B11" s="236"/>
      <c r="C11" s="237">
        <v>2888</v>
      </c>
      <c r="D11" s="389" t="s">
        <v>378</v>
      </c>
      <c r="E11" s="232">
        <f>'Z 1'!I100</f>
        <v>291693</v>
      </c>
      <c r="F11" s="232"/>
      <c r="G11" s="232"/>
      <c r="H11" s="232"/>
      <c r="I11" s="232"/>
      <c r="J11" s="232"/>
      <c r="K11" s="233"/>
      <c r="L11" s="234"/>
      <c r="M11" s="30"/>
    </row>
    <row r="12" spans="1:13" ht="39" customHeight="1">
      <c r="A12" s="235"/>
      <c r="B12" s="236"/>
      <c r="C12" s="237">
        <v>2889</v>
      </c>
      <c r="D12" s="389" t="s">
        <v>378</v>
      </c>
      <c r="E12" s="232">
        <f>'Z 1'!I101</f>
        <v>97231</v>
      </c>
      <c r="F12" s="232"/>
      <c r="G12" s="232"/>
      <c r="H12" s="232"/>
      <c r="I12" s="232"/>
      <c r="J12" s="232"/>
      <c r="K12" s="233"/>
      <c r="L12" s="234"/>
      <c r="M12" s="30"/>
    </row>
    <row r="13" spans="1:13" ht="18.75" customHeight="1">
      <c r="A13" s="235"/>
      <c r="B13" s="236"/>
      <c r="C13" s="23" t="s">
        <v>231</v>
      </c>
      <c r="D13" s="236" t="s">
        <v>232</v>
      </c>
      <c r="E13" s="232"/>
      <c r="F13" s="232">
        <f>'Z 2 '!G356</f>
        <v>265131</v>
      </c>
      <c r="G13" s="232">
        <f aca="true" t="shared" si="3" ref="G13:G28">F13</f>
        <v>265131</v>
      </c>
      <c r="H13" s="232"/>
      <c r="I13" s="232"/>
      <c r="J13" s="232"/>
      <c r="K13" s="233"/>
      <c r="L13" s="234"/>
      <c r="M13" s="30"/>
    </row>
    <row r="14" spans="1:13" ht="15.75" customHeight="1">
      <c r="A14" s="235"/>
      <c r="B14" s="236"/>
      <c r="C14" s="23" t="s">
        <v>233</v>
      </c>
      <c r="D14" s="236" t="s">
        <v>232</v>
      </c>
      <c r="E14" s="232"/>
      <c r="F14" s="232">
        <v>88377</v>
      </c>
      <c r="G14" s="232">
        <f t="shared" si="3"/>
        <v>88377</v>
      </c>
      <c r="H14" s="232"/>
      <c r="I14" s="232"/>
      <c r="J14" s="232"/>
      <c r="K14" s="233"/>
      <c r="L14" s="234"/>
      <c r="M14" s="30"/>
    </row>
    <row r="15" spans="1:13" ht="17.25" customHeight="1">
      <c r="A15" s="235"/>
      <c r="B15" s="236"/>
      <c r="C15" s="23" t="s">
        <v>168</v>
      </c>
      <c r="D15" s="389" t="s">
        <v>245</v>
      </c>
      <c r="E15" s="232"/>
      <c r="F15" s="232">
        <f>'Z 2 '!G358</f>
        <v>9149</v>
      </c>
      <c r="G15" s="232">
        <f t="shared" si="3"/>
        <v>9149</v>
      </c>
      <c r="H15" s="232">
        <f>G15</f>
        <v>9149</v>
      </c>
      <c r="I15" s="232"/>
      <c r="J15" s="232"/>
      <c r="K15" s="233"/>
      <c r="L15" s="234"/>
      <c r="M15" s="30"/>
    </row>
    <row r="16" spans="1:13" ht="15.75" customHeight="1">
      <c r="A16" s="235"/>
      <c r="B16" s="236"/>
      <c r="C16" s="23" t="s">
        <v>169</v>
      </c>
      <c r="D16" s="389" t="s">
        <v>245</v>
      </c>
      <c r="E16" s="232"/>
      <c r="F16" s="232">
        <f>'Z 2 '!G359</f>
        <v>3049</v>
      </c>
      <c r="G16" s="232">
        <f t="shared" si="3"/>
        <v>3049</v>
      </c>
      <c r="H16" s="232">
        <f>G16</f>
        <v>3049</v>
      </c>
      <c r="I16" s="232"/>
      <c r="J16" s="232"/>
      <c r="K16" s="233"/>
      <c r="L16" s="234"/>
      <c r="M16" s="30"/>
    </row>
    <row r="17" spans="1:13" ht="15" customHeight="1">
      <c r="A17" s="235"/>
      <c r="B17" s="236"/>
      <c r="C17" s="23" t="s">
        <v>170</v>
      </c>
      <c r="D17" s="389" t="s">
        <v>47</v>
      </c>
      <c r="E17" s="232"/>
      <c r="F17" s="232">
        <f>'Z 2 '!G360</f>
        <v>2226</v>
      </c>
      <c r="G17" s="232">
        <f t="shared" si="3"/>
        <v>2226</v>
      </c>
      <c r="H17" s="232"/>
      <c r="I17" s="232">
        <f>G17</f>
        <v>2226</v>
      </c>
      <c r="J17" s="232"/>
      <c r="K17" s="233"/>
      <c r="L17" s="234"/>
      <c r="M17" s="30"/>
    </row>
    <row r="18" spans="1:13" ht="15.75" customHeight="1">
      <c r="A18" s="235"/>
      <c r="B18" s="236"/>
      <c r="C18" s="23" t="s">
        <v>171</v>
      </c>
      <c r="D18" s="389" t="s">
        <v>47</v>
      </c>
      <c r="E18" s="232"/>
      <c r="F18" s="232">
        <f>'Z 2 '!G361</f>
        <v>742</v>
      </c>
      <c r="G18" s="232">
        <f t="shared" si="3"/>
        <v>742</v>
      </c>
      <c r="H18" s="232"/>
      <c r="I18" s="232">
        <f>G18</f>
        <v>742</v>
      </c>
      <c r="J18" s="232"/>
      <c r="K18" s="233"/>
      <c r="L18" s="234"/>
      <c r="M18" s="30"/>
    </row>
    <row r="19" spans="1:13" ht="15.75" customHeight="1">
      <c r="A19" s="235"/>
      <c r="B19" s="236"/>
      <c r="C19" s="23" t="s">
        <v>172</v>
      </c>
      <c r="D19" s="389" t="s">
        <v>720</v>
      </c>
      <c r="E19" s="232"/>
      <c r="F19" s="232">
        <f>'Z 2 '!G362</f>
        <v>307</v>
      </c>
      <c r="G19" s="232">
        <f t="shared" si="3"/>
        <v>307</v>
      </c>
      <c r="H19" s="232"/>
      <c r="I19" s="232">
        <f>G19</f>
        <v>307</v>
      </c>
      <c r="J19" s="232"/>
      <c r="K19" s="233"/>
      <c r="L19" s="234"/>
      <c r="M19" s="30"/>
    </row>
    <row r="20" spans="1:13" ht="15.75" customHeight="1">
      <c r="A20" s="235"/>
      <c r="B20" s="236"/>
      <c r="C20" s="23" t="s">
        <v>173</v>
      </c>
      <c r="D20" s="389" t="s">
        <v>720</v>
      </c>
      <c r="E20" s="232"/>
      <c r="F20" s="232">
        <f>'Z 2 '!G363</f>
        <v>102</v>
      </c>
      <c r="G20" s="232">
        <f t="shared" si="3"/>
        <v>102</v>
      </c>
      <c r="H20" s="232"/>
      <c r="I20" s="232">
        <f>G20</f>
        <v>102</v>
      </c>
      <c r="J20" s="232"/>
      <c r="K20" s="233"/>
      <c r="L20" s="234"/>
      <c r="M20" s="30"/>
    </row>
    <row r="21" spans="1:13" ht="15.75" customHeight="1">
      <c r="A21" s="235"/>
      <c r="B21" s="236"/>
      <c r="C21" s="23" t="s">
        <v>234</v>
      </c>
      <c r="D21" s="236" t="s">
        <v>411</v>
      </c>
      <c r="E21" s="232"/>
      <c r="F21" s="232">
        <f>'Z 2 '!G364</f>
        <v>3375</v>
      </c>
      <c r="G21" s="232">
        <f t="shared" si="3"/>
        <v>3375</v>
      </c>
      <c r="H21" s="232">
        <f>G21</f>
        <v>3375</v>
      </c>
      <c r="I21" s="232"/>
      <c r="J21" s="232"/>
      <c r="K21" s="233"/>
      <c r="L21" s="234"/>
      <c r="M21" s="30"/>
    </row>
    <row r="22" spans="1:13" ht="16.5" customHeight="1">
      <c r="A22" s="235"/>
      <c r="B22" s="236"/>
      <c r="C22" s="23" t="s">
        <v>235</v>
      </c>
      <c r="D22" s="236" t="s">
        <v>411</v>
      </c>
      <c r="E22" s="232"/>
      <c r="F22" s="232">
        <f>'Z 2 '!G365</f>
        <v>1125</v>
      </c>
      <c r="G22" s="232">
        <f t="shared" si="3"/>
        <v>1125</v>
      </c>
      <c r="H22" s="232">
        <f>G22</f>
        <v>1125</v>
      </c>
      <c r="I22" s="232"/>
      <c r="J22" s="232"/>
      <c r="K22" s="233"/>
      <c r="L22" s="234"/>
      <c r="M22" s="30"/>
    </row>
    <row r="23" spans="1:13" ht="16.5" customHeight="1">
      <c r="A23" s="235"/>
      <c r="B23" s="236"/>
      <c r="C23" s="23" t="s">
        <v>236</v>
      </c>
      <c r="D23" s="236" t="s">
        <v>722</v>
      </c>
      <c r="E23" s="232"/>
      <c r="F23" s="232">
        <f>'Z 2 '!G366</f>
        <v>5239</v>
      </c>
      <c r="G23" s="232">
        <f t="shared" si="3"/>
        <v>5239</v>
      </c>
      <c r="H23" s="232"/>
      <c r="I23" s="232"/>
      <c r="J23" s="232"/>
      <c r="K23" s="233"/>
      <c r="L23" s="234"/>
      <c r="M23" s="30"/>
    </row>
    <row r="24" spans="1:13" ht="15.75" customHeight="1">
      <c r="A24" s="235"/>
      <c r="B24" s="236"/>
      <c r="C24" s="23" t="s">
        <v>239</v>
      </c>
      <c r="D24" s="236" t="s">
        <v>722</v>
      </c>
      <c r="E24" s="232"/>
      <c r="F24" s="232">
        <f>'Z 2 '!G367</f>
        <v>1746</v>
      </c>
      <c r="G24" s="232">
        <f t="shared" si="3"/>
        <v>1746</v>
      </c>
      <c r="H24" s="232"/>
      <c r="I24" s="232"/>
      <c r="J24" s="232"/>
      <c r="K24" s="233"/>
      <c r="L24" s="234"/>
      <c r="M24" s="30"/>
    </row>
    <row r="25" spans="1:13" ht="17.25" customHeight="1">
      <c r="A25" s="235"/>
      <c r="B25" s="236"/>
      <c r="C25" s="23" t="s">
        <v>237</v>
      </c>
      <c r="D25" s="236" t="s">
        <v>65</v>
      </c>
      <c r="E25" s="232"/>
      <c r="F25" s="232">
        <f>'Z 2 '!G368</f>
        <v>5817</v>
      </c>
      <c r="G25" s="232">
        <f t="shared" si="3"/>
        <v>5817</v>
      </c>
      <c r="H25" s="232"/>
      <c r="I25" s="232"/>
      <c r="J25" s="232"/>
      <c r="K25" s="233"/>
      <c r="L25" s="234"/>
      <c r="M25" s="30"/>
    </row>
    <row r="26" spans="1:13" ht="18" customHeight="1">
      <c r="A26" s="235"/>
      <c r="B26" s="236"/>
      <c r="C26" s="23" t="s">
        <v>238</v>
      </c>
      <c r="D26" s="236" t="s">
        <v>65</v>
      </c>
      <c r="E26" s="232"/>
      <c r="F26" s="232">
        <f>'Z 2 '!G369</f>
        <v>1939</v>
      </c>
      <c r="G26" s="232">
        <f t="shared" si="3"/>
        <v>1939</v>
      </c>
      <c r="H26" s="232"/>
      <c r="I26" s="232"/>
      <c r="J26" s="232"/>
      <c r="K26" s="233"/>
      <c r="L26" s="234"/>
      <c r="M26" s="30"/>
    </row>
    <row r="27" spans="1:13" ht="17.25" customHeight="1">
      <c r="A27" s="235"/>
      <c r="B27" s="236"/>
      <c r="C27" s="23" t="s">
        <v>194</v>
      </c>
      <c r="D27" s="389" t="s">
        <v>186</v>
      </c>
      <c r="E27" s="232"/>
      <c r="F27" s="232">
        <f>'Z 2 '!G370</f>
        <v>450</v>
      </c>
      <c r="G27" s="232">
        <f t="shared" si="3"/>
        <v>450</v>
      </c>
      <c r="H27" s="232"/>
      <c r="I27" s="232"/>
      <c r="J27" s="232"/>
      <c r="K27" s="233"/>
      <c r="L27" s="234"/>
      <c r="M27" s="30"/>
    </row>
    <row r="28" spans="1:13" ht="20.25" customHeight="1">
      <c r="A28" s="235"/>
      <c r="B28" s="236"/>
      <c r="C28" s="23" t="s">
        <v>195</v>
      </c>
      <c r="D28" s="389" t="s">
        <v>186</v>
      </c>
      <c r="E28" s="232"/>
      <c r="F28" s="232">
        <f>'Z 2 '!G371</f>
        <v>150</v>
      </c>
      <c r="G28" s="232">
        <f t="shared" si="3"/>
        <v>150</v>
      </c>
      <c r="H28" s="232"/>
      <c r="I28" s="232"/>
      <c r="J28" s="232"/>
      <c r="K28" s="233"/>
      <c r="L28" s="234"/>
      <c r="M28" s="30"/>
    </row>
    <row r="29" spans="1:13" ht="21.75" customHeight="1">
      <c r="A29" s="225">
        <v>854</v>
      </c>
      <c r="B29" s="226"/>
      <c r="C29" s="227"/>
      <c r="D29" s="395" t="s">
        <v>397</v>
      </c>
      <c r="E29" s="229">
        <f>E30</f>
        <v>225953</v>
      </c>
      <c r="F29" s="229">
        <f aca="true" t="shared" si="4" ref="F29:K29">F30</f>
        <v>200530</v>
      </c>
      <c r="G29" s="229">
        <f t="shared" si="4"/>
        <v>200530</v>
      </c>
      <c r="H29" s="229">
        <f t="shared" si="4"/>
        <v>5850</v>
      </c>
      <c r="I29" s="229">
        <f t="shared" si="4"/>
        <v>1143</v>
      </c>
      <c r="J29" s="229">
        <f t="shared" si="4"/>
        <v>0</v>
      </c>
      <c r="K29" s="230">
        <f t="shared" si="4"/>
        <v>0</v>
      </c>
      <c r="L29" s="208"/>
      <c r="M29" s="30"/>
    </row>
    <row r="30" spans="1:13" ht="20.25" customHeight="1">
      <c r="A30" s="490"/>
      <c r="B30" s="491">
        <v>85415</v>
      </c>
      <c r="C30" s="495"/>
      <c r="D30" s="496" t="s">
        <v>380</v>
      </c>
      <c r="E30" s="494">
        <f>E31+E32</f>
        <v>225953</v>
      </c>
      <c r="F30" s="494">
        <f aca="true" t="shared" si="5" ref="F30:K30">SUM(F33:F44)</f>
        <v>200530</v>
      </c>
      <c r="G30" s="494">
        <f t="shared" si="5"/>
        <v>200530</v>
      </c>
      <c r="H30" s="494">
        <f t="shared" si="5"/>
        <v>5850</v>
      </c>
      <c r="I30" s="494">
        <f t="shared" si="5"/>
        <v>1143</v>
      </c>
      <c r="J30" s="494">
        <f t="shared" si="5"/>
        <v>0</v>
      </c>
      <c r="K30" s="529">
        <f t="shared" si="5"/>
        <v>0</v>
      </c>
      <c r="L30" s="234"/>
      <c r="M30" s="30"/>
    </row>
    <row r="31" spans="1:13" ht="38.25" customHeight="1">
      <c r="A31" s="235"/>
      <c r="B31" s="236"/>
      <c r="C31" s="237">
        <v>2888</v>
      </c>
      <c r="D31" s="389" t="s">
        <v>378</v>
      </c>
      <c r="E31" s="232">
        <f>'Z 1'!I168</f>
        <v>153648</v>
      </c>
      <c r="F31" s="232"/>
      <c r="G31" s="232"/>
      <c r="H31" s="232"/>
      <c r="I31" s="232"/>
      <c r="J31" s="232"/>
      <c r="K31" s="233"/>
      <c r="L31" s="234"/>
      <c r="M31" s="30"/>
    </row>
    <row r="32" spans="1:13" ht="38.25" customHeight="1">
      <c r="A32" s="235"/>
      <c r="B32" s="236"/>
      <c r="C32" s="237">
        <v>2889</v>
      </c>
      <c r="D32" s="389" t="s">
        <v>378</v>
      </c>
      <c r="E32" s="232">
        <f>'Z 1'!I169</f>
        <v>72305</v>
      </c>
      <c r="F32" s="232"/>
      <c r="G32" s="232"/>
      <c r="H32" s="232"/>
      <c r="I32" s="232"/>
      <c r="J32" s="232"/>
      <c r="K32" s="233"/>
      <c r="L32" s="234"/>
      <c r="M32" s="30"/>
    </row>
    <row r="33" spans="1:13" ht="18" customHeight="1">
      <c r="A33" s="235"/>
      <c r="B33" s="236"/>
      <c r="C33" s="87" t="s">
        <v>249</v>
      </c>
      <c r="D33" s="389" t="s">
        <v>248</v>
      </c>
      <c r="E33" s="232"/>
      <c r="F33" s="232">
        <f>'Z 2 '!G600</f>
        <v>127296</v>
      </c>
      <c r="G33" s="232">
        <f aca="true" t="shared" si="6" ref="G33:G44">F33</f>
        <v>127296</v>
      </c>
      <c r="H33" s="232"/>
      <c r="I33" s="232"/>
      <c r="J33" s="232"/>
      <c r="K33" s="233"/>
      <c r="L33" s="234"/>
      <c r="M33" s="30"/>
    </row>
    <row r="34" spans="1:13" ht="17.25" customHeight="1">
      <c r="A34" s="235"/>
      <c r="B34" s="236"/>
      <c r="C34" s="87" t="s">
        <v>250</v>
      </c>
      <c r="D34" s="389" t="s">
        <v>248</v>
      </c>
      <c r="E34" s="232"/>
      <c r="F34" s="232">
        <f>'Z 2 '!G601</f>
        <v>59904</v>
      </c>
      <c r="G34" s="232">
        <f t="shared" si="6"/>
        <v>59904</v>
      </c>
      <c r="H34" s="232"/>
      <c r="I34" s="232"/>
      <c r="J34" s="232"/>
      <c r="K34" s="233"/>
      <c r="L34" s="234"/>
      <c r="M34" s="30"/>
    </row>
    <row r="35" spans="1:13" ht="17.25" customHeight="1">
      <c r="A35" s="235"/>
      <c r="B35" s="236"/>
      <c r="C35" s="87" t="s">
        <v>168</v>
      </c>
      <c r="D35" s="389" t="s">
        <v>445</v>
      </c>
      <c r="E35" s="232"/>
      <c r="F35" s="232">
        <f>'Z 2 '!G603</f>
        <v>3978</v>
      </c>
      <c r="G35" s="232">
        <f t="shared" si="6"/>
        <v>3978</v>
      </c>
      <c r="H35" s="232">
        <f>G35</f>
        <v>3978</v>
      </c>
      <c r="I35" s="232"/>
      <c r="J35" s="232"/>
      <c r="K35" s="233"/>
      <c r="L35" s="234"/>
      <c r="M35" s="30"/>
    </row>
    <row r="36" spans="1:13" ht="17.25" customHeight="1">
      <c r="A36" s="235"/>
      <c r="B36" s="236"/>
      <c r="C36" s="87" t="s">
        <v>169</v>
      </c>
      <c r="D36" s="389" t="s">
        <v>445</v>
      </c>
      <c r="E36" s="232"/>
      <c r="F36" s="232">
        <f>'Z 2 '!G604</f>
        <v>1872</v>
      </c>
      <c r="G36" s="232">
        <f t="shared" si="6"/>
        <v>1872</v>
      </c>
      <c r="H36" s="232">
        <f>G36</f>
        <v>1872</v>
      </c>
      <c r="I36" s="232"/>
      <c r="J36" s="232"/>
      <c r="K36" s="233"/>
      <c r="L36" s="234"/>
      <c r="M36" s="30"/>
    </row>
    <row r="37" spans="1:13" ht="16.5" customHeight="1">
      <c r="A37" s="235"/>
      <c r="B37" s="236"/>
      <c r="C37" s="87" t="s">
        <v>170</v>
      </c>
      <c r="D37" s="389" t="s">
        <v>47</v>
      </c>
      <c r="E37" s="232"/>
      <c r="F37" s="232">
        <f>'Z 2 '!G606</f>
        <v>680</v>
      </c>
      <c r="G37" s="232">
        <f t="shared" si="6"/>
        <v>680</v>
      </c>
      <c r="H37" s="232"/>
      <c r="I37" s="232">
        <f>G37</f>
        <v>680</v>
      </c>
      <c r="J37" s="232"/>
      <c r="K37" s="233"/>
      <c r="L37" s="234"/>
      <c r="M37" s="30"/>
    </row>
    <row r="38" spans="1:13" ht="17.25" customHeight="1">
      <c r="A38" s="235"/>
      <c r="B38" s="236"/>
      <c r="C38" s="87" t="s">
        <v>171</v>
      </c>
      <c r="D38" s="389" t="s">
        <v>47</v>
      </c>
      <c r="E38" s="232"/>
      <c r="F38" s="232">
        <f>'Z 2 '!G607</f>
        <v>320</v>
      </c>
      <c r="G38" s="232">
        <f t="shared" si="6"/>
        <v>320</v>
      </c>
      <c r="H38" s="232"/>
      <c r="I38" s="232">
        <f>G38</f>
        <v>320</v>
      </c>
      <c r="J38" s="232"/>
      <c r="K38" s="233"/>
      <c r="L38" s="234"/>
      <c r="M38" s="30"/>
    </row>
    <row r="39" spans="1:13" ht="18" customHeight="1">
      <c r="A39" s="235"/>
      <c r="B39" s="236"/>
      <c r="C39" s="87" t="s">
        <v>172</v>
      </c>
      <c r="D39" s="389" t="s">
        <v>720</v>
      </c>
      <c r="E39" s="232"/>
      <c r="F39" s="232">
        <f>'Z 2 '!G609</f>
        <v>97</v>
      </c>
      <c r="G39" s="232">
        <f t="shared" si="6"/>
        <v>97</v>
      </c>
      <c r="H39" s="232"/>
      <c r="I39" s="232">
        <f>G39</f>
        <v>97</v>
      </c>
      <c r="J39" s="232"/>
      <c r="K39" s="233"/>
      <c r="L39" s="234"/>
      <c r="M39" s="30"/>
    </row>
    <row r="40" spans="1:13" ht="17.25" customHeight="1">
      <c r="A40" s="235"/>
      <c r="B40" s="236"/>
      <c r="C40" s="87" t="s">
        <v>173</v>
      </c>
      <c r="D40" s="389" t="s">
        <v>720</v>
      </c>
      <c r="E40" s="232"/>
      <c r="F40" s="232">
        <f>'Z 2 '!G610</f>
        <v>46</v>
      </c>
      <c r="G40" s="232">
        <f t="shared" si="6"/>
        <v>46</v>
      </c>
      <c r="H40" s="232"/>
      <c r="I40" s="232">
        <f>G40</f>
        <v>46</v>
      </c>
      <c r="J40" s="232"/>
      <c r="K40" s="233"/>
      <c r="L40" s="234"/>
      <c r="M40" s="30"/>
    </row>
    <row r="41" spans="1:13" ht="16.5" customHeight="1">
      <c r="A41" s="235"/>
      <c r="B41" s="236"/>
      <c r="C41" s="87" t="s">
        <v>236</v>
      </c>
      <c r="D41" s="236" t="s">
        <v>722</v>
      </c>
      <c r="E41" s="232"/>
      <c r="F41" s="232">
        <f>'Z 2 '!G613</f>
        <v>692</v>
      </c>
      <c r="G41" s="232">
        <f t="shared" si="6"/>
        <v>692</v>
      </c>
      <c r="H41" s="232"/>
      <c r="I41" s="232"/>
      <c r="J41" s="232"/>
      <c r="K41" s="233"/>
      <c r="L41" s="234"/>
      <c r="M41" s="30"/>
    </row>
    <row r="42" spans="1:13" ht="16.5" customHeight="1">
      <c r="A42" s="235"/>
      <c r="B42" s="236"/>
      <c r="C42" s="87" t="s">
        <v>239</v>
      </c>
      <c r="D42" s="236" t="s">
        <v>722</v>
      </c>
      <c r="E42" s="232"/>
      <c r="F42" s="232">
        <f>'Z 2 '!G614</f>
        <v>325</v>
      </c>
      <c r="G42" s="232">
        <f t="shared" si="6"/>
        <v>325</v>
      </c>
      <c r="H42" s="232"/>
      <c r="I42" s="232"/>
      <c r="J42" s="232"/>
      <c r="K42" s="233"/>
      <c r="L42" s="234"/>
      <c r="M42" s="30"/>
    </row>
    <row r="43" spans="1:13" ht="17.25" customHeight="1">
      <c r="A43" s="235"/>
      <c r="B43" s="236"/>
      <c r="C43" s="87" t="s">
        <v>237</v>
      </c>
      <c r="D43" s="389" t="s">
        <v>65</v>
      </c>
      <c r="E43" s="232"/>
      <c r="F43" s="232">
        <f>'Z 2 '!G618</f>
        <v>3618</v>
      </c>
      <c r="G43" s="232">
        <f t="shared" si="6"/>
        <v>3618</v>
      </c>
      <c r="H43" s="232"/>
      <c r="I43" s="232"/>
      <c r="J43" s="232"/>
      <c r="K43" s="233"/>
      <c r="L43" s="234"/>
      <c r="M43" s="30"/>
    </row>
    <row r="44" spans="1:13" ht="18" customHeight="1">
      <c r="A44" s="235"/>
      <c r="B44" s="236"/>
      <c r="C44" s="87" t="s">
        <v>238</v>
      </c>
      <c r="D44" s="389" t="s">
        <v>65</v>
      </c>
      <c r="E44" s="232"/>
      <c r="F44" s="232">
        <f>'Z 2 '!G619</f>
        <v>1702</v>
      </c>
      <c r="G44" s="232">
        <f t="shared" si="6"/>
        <v>1702</v>
      </c>
      <c r="H44" s="232"/>
      <c r="I44" s="232"/>
      <c r="J44" s="232"/>
      <c r="K44" s="233"/>
      <c r="L44" s="234"/>
      <c r="M44" s="30"/>
    </row>
    <row r="45" spans="1:13" ht="18.75" customHeight="1">
      <c r="A45" s="394">
        <v>851</v>
      </c>
      <c r="B45" s="404"/>
      <c r="C45" s="405"/>
      <c r="D45" s="396" t="s">
        <v>745</v>
      </c>
      <c r="E45" s="406">
        <f>E46</f>
        <v>25625</v>
      </c>
      <c r="F45" s="406">
        <f aca="true" t="shared" si="7" ref="F45:K45">F46</f>
        <v>25625</v>
      </c>
      <c r="G45" s="406">
        <f t="shared" si="7"/>
        <v>25625</v>
      </c>
      <c r="H45" s="406">
        <f t="shared" si="7"/>
        <v>13570</v>
      </c>
      <c r="I45" s="406">
        <f t="shared" si="7"/>
        <v>525</v>
      </c>
      <c r="J45" s="406">
        <f t="shared" si="7"/>
        <v>0</v>
      </c>
      <c r="K45" s="530">
        <f t="shared" si="7"/>
        <v>0</v>
      </c>
      <c r="L45" s="234"/>
      <c r="M45" s="30"/>
    </row>
    <row r="46" spans="1:13" ht="15.75" customHeight="1">
      <c r="A46" s="490"/>
      <c r="B46" s="491">
        <v>85154</v>
      </c>
      <c r="C46" s="492"/>
      <c r="D46" s="493" t="s">
        <v>745</v>
      </c>
      <c r="E46" s="494">
        <f>E47</f>
        <v>25625</v>
      </c>
      <c r="F46" s="494">
        <f aca="true" t="shared" si="8" ref="F46:K46">SUM(F48:F54)</f>
        <v>25625</v>
      </c>
      <c r="G46" s="494">
        <f t="shared" si="8"/>
        <v>25625</v>
      </c>
      <c r="H46" s="494">
        <f t="shared" si="8"/>
        <v>13570</v>
      </c>
      <c r="I46" s="494">
        <f t="shared" si="8"/>
        <v>525</v>
      </c>
      <c r="J46" s="494">
        <f t="shared" si="8"/>
        <v>0</v>
      </c>
      <c r="K46" s="529">
        <f t="shared" si="8"/>
        <v>0</v>
      </c>
      <c r="L46" s="234"/>
      <c r="M46" s="30"/>
    </row>
    <row r="47" spans="1:13" ht="36.75" customHeight="1">
      <c r="A47" s="235"/>
      <c r="B47" s="236"/>
      <c r="C47" s="489" t="s">
        <v>334</v>
      </c>
      <c r="D47" s="389" t="s">
        <v>746</v>
      </c>
      <c r="E47" s="232">
        <f>'Z 1'!I110</f>
        <v>25625</v>
      </c>
      <c r="F47" s="232"/>
      <c r="G47" s="232"/>
      <c r="H47" s="232"/>
      <c r="I47" s="232"/>
      <c r="J47" s="232"/>
      <c r="K47" s="233"/>
      <c r="L47" s="234"/>
      <c r="M47" s="30"/>
    </row>
    <row r="48" spans="1:13" ht="18" customHeight="1">
      <c r="A48" s="235"/>
      <c r="B48" s="236"/>
      <c r="C48" s="243">
        <v>4010</v>
      </c>
      <c r="D48" s="389" t="s">
        <v>245</v>
      </c>
      <c r="E48" s="232"/>
      <c r="F48" s="232">
        <v>0</v>
      </c>
      <c r="G48" s="232">
        <f>F48</f>
        <v>0</v>
      </c>
      <c r="H48" s="232">
        <f>F48</f>
        <v>0</v>
      </c>
      <c r="I48" s="232"/>
      <c r="J48" s="232"/>
      <c r="K48" s="233"/>
      <c r="L48" s="234"/>
      <c r="M48" s="30"/>
    </row>
    <row r="49" spans="1:13" ht="18" customHeight="1">
      <c r="A49" s="235"/>
      <c r="B49" s="236"/>
      <c r="C49" s="243">
        <v>4110</v>
      </c>
      <c r="D49" s="389" t="s">
        <v>47</v>
      </c>
      <c r="E49" s="232"/>
      <c r="F49" s="232">
        <v>461</v>
      </c>
      <c r="G49" s="232">
        <f aca="true" t="shared" si="9" ref="G49:G54">F49</f>
        <v>461</v>
      </c>
      <c r="H49" s="232"/>
      <c r="I49" s="232">
        <f>G49</f>
        <v>461</v>
      </c>
      <c r="J49" s="232"/>
      <c r="K49" s="233"/>
      <c r="L49" s="234"/>
      <c r="M49" s="30"/>
    </row>
    <row r="50" spans="1:13" ht="17.25" customHeight="1">
      <c r="A50" s="235"/>
      <c r="B50" s="236"/>
      <c r="C50" s="243">
        <v>4120</v>
      </c>
      <c r="D50" s="389" t="s">
        <v>720</v>
      </c>
      <c r="E50" s="232"/>
      <c r="F50" s="232">
        <v>64</v>
      </c>
      <c r="G50" s="232">
        <f t="shared" si="9"/>
        <v>64</v>
      </c>
      <c r="H50" s="232"/>
      <c r="I50" s="232">
        <f>G50</f>
        <v>64</v>
      </c>
      <c r="J50" s="232"/>
      <c r="K50" s="233"/>
      <c r="L50" s="234"/>
      <c r="M50" s="30"/>
    </row>
    <row r="51" spans="1:13" ht="17.25" customHeight="1">
      <c r="A51" s="235"/>
      <c r="B51" s="236"/>
      <c r="C51" s="243">
        <v>4170</v>
      </c>
      <c r="D51" s="389" t="s">
        <v>325</v>
      </c>
      <c r="E51" s="232"/>
      <c r="F51" s="232">
        <v>13570</v>
      </c>
      <c r="G51" s="232">
        <f t="shared" si="9"/>
        <v>13570</v>
      </c>
      <c r="H51" s="232">
        <f>F51</f>
        <v>13570</v>
      </c>
      <c r="I51" s="232"/>
      <c r="J51" s="232"/>
      <c r="K51" s="233"/>
      <c r="L51" s="234"/>
      <c r="M51" s="30"/>
    </row>
    <row r="52" spans="1:13" ht="17.25" customHeight="1">
      <c r="A52" s="235"/>
      <c r="B52" s="236"/>
      <c r="C52" s="243">
        <v>4210</v>
      </c>
      <c r="D52" s="389" t="s">
        <v>722</v>
      </c>
      <c r="E52" s="232"/>
      <c r="F52" s="232">
        <v>2375</v>
      </c>
      <c r="G52" s="232">
        <f t="shared" si="9"/>
        <v>2375</v>
      </c>
      <c r="H52" s="232"/>
      <c r="I52" s="232"/>
      <c r="J52" s="232"/>
      <c r="K52" s="233"/>
      <c r="L52" s="234"/>
      <c r="M52" s="30"/>
    </row>
    <row r="53" spans="1:13" ht="18.75" customHeight="1">
      <c r="A53" s="235"/>
      <c r="B53" s="236"/>
      <c r="C53" s="243">
        <v>4220</v>
      </c>
      <c r="D53" s="236" t="s">
        <v>159</v>
      </c>
      <c r="E53" s="232"/>
      <c r="F53" s="232">
        <v>1350</v>
      </c>
      <c r="G53" s="232">
        <f t="shared" si="9"/>
        <v>1350</v>
      </c>
      <c r="H53" s="232"/>
      <c r="I53" s="232"/>
      <c r="J53" s="232"/>
      <c r="K53" s="233"/>
      <c r="L53" s="234"/>
      <c r="M53" s="30"/>
    </row>
    <row r="54" spans="1:13" ht="21" customHeight="1">
      <c r="A54" s="235"/>
      <c r="B54" s="236"/>
      <c r="C54" s="243">
        <v>4300</v>
      </c>
      <c r="D54" s="389" t="s">
        <v>65</v>
      </c>
      <c r="E54" s="232"/>
      <c r="F54" s="232">
        <v>7805</v>
      </c>
      <c r="G54" s="232">
        <f t="shared" si="9"/>
        <v>7805</v>
      </c>
      <c r="H54" s="232"/>
      <c r="I54" s="232"/>
      <c r="J54" s="232"/>
      <c r="K54" s="233"/>
      <c r="L54" s="234"/>
      <c r="M54" s="30"/>
    </row>
    <row r="55" spans="1:13" ht="23.25" customHeight="1">
      <c r="A55" s="220"/>
      <c r="B55" s="221"/>
      <c r="C55" s="221"/>
      <c r="D55" s="222" t="s">
        <v>591</v>
      </c>
      <c r="E55" s="223">
        <f aca="true" t="shared" si="10" ref="E55:K55">E56+E60+E68+E72+E88+E99+E103+E111+E148+E152+E156</f>
        <v>1258205</v>
      </c>
      <c r="F55" s="223">
        <f t="shared" si="10"/>
        <v>1636910</v>
      </c>
      <c r="G55" s="223">
        <f t="shared" si="10"/>
        <v>574489</v>
      </c>
      <c r="H55" s="223">
        <f t="shared" si="10"/>
        <v>93405</v>
      </c>
      <c r="I55" s="223">
        <f t="shared" si="10"/>
        <v>14479</v>
      </c>
      <c r="J55" s="223">
        <f t="shared" si="10"/>
        <v>313810</v>
      </c>
      <c r="K55" s="224">
        <f t="shared" si="10"/>
        <v>1062421</v>
      </c>
      <c r="L55" s="208"/>
      <c r="M55" s="30"/>
    </row>
    <row r="56" spans="1:13" ht="21" customHeight="1">
      <c r="A56" s="239" t="s">
        <v>464</v>
      </c>
      <c r="B56" s="240"/>
      <c r="C56" s="241"/>
      <c r="D56" s="397" t="s">
        <v>351</v>
      </c>
      <c r="E56" s="229">
        <f>E58</f>
        <v>0</v>
      </c>
      <c r="F56" s="229">
        <f>F57</f>
        <v>1700</v>
      </c>
      <c r="G56" s="229">
        <f aca="true" t="shared" si="11" ref="G56:K57">G57</f>
        <v>1700</v>
      </c>
      <c r="H56" s="229">
        <f t="shared" si="11"/>
        <v>0</v>
      </c>
      <c r="I56" s="229">
        <f t="shared" si="11"/>
        <v>0</v>
      </c>
      <c r="J56" s="229">
        <f t="shared" si="11"/>
        <v>1700</v>
      </c>
      <c r="K56" s="230">
        <f t="shared" si="11"/>
        <v>0</v>
      </c>
      <c r="L56" s="208"/>
      <c r="M56" s="30"/>
    </row>
    <row r="57" spans="1:13" ht="19.5" customHeight="1">
      <c r="A57" s="497"/>
      <c r="B57" s="499" t="s">
        <v>356</v>
      </c>
      <c r="C57" s="495"/>
      <c r="D57" s="498" t="s">
        <v>49</v>
      </c>
      <c r="E57" s="494"/>
      <c r="F57" s="494">
        <f>F58</f>
        <v>1700</v>
      </c>
      <c r="G57" s="494">
        <f t="shared" si="11"/>
        <v>1700</v>
      </c>
      <c r="H57" s="494">
        <f t="shared" si="11"/>
        <v>0</v>
      </c>
      <c r="I57" s="494">
        <f t="shared" si="11"/>
        <v>0</v>
      </c>
      <c r="J57" s="494">
        <f t="shared" si="11"/>
        <v>1700</v>
      </c>
      <c r="K57" s="529">
        <f t="shared" si="11"/>
        <v>0</v>
      </c>
      <c r="L57" s="234"/>
      <c r="M57" s="30"/>
    </row>
    <row r="58" spans="1:13" ht="26.25" customHeight="1">
      <c r="A58" s="242"/>
      <c r="B58" s="231"/>
      <c r="C58" s="237">
        <v>2310</v>
      </c>
      <c r="D58" s="389" t="s">
        <v>793</v>
      </c>
      <c r="E58" s="232"/>
      <c r="F58" s="232">
        <f>'Z 2 '!G12</f>
        <v>1700</v>
      </c>
      <c r="G58" s="232">
        <f>F58</f>
        <v>1700</v>
      </c>
      <c r="H58" s="232"/>
      <c r="I58" s="232"/>
      <c r="J58" s="232">
        <f>G58</f>
        <v>1700</v>
      </c>
      <c r="K58" s="233"/>
      <c r="L58" s="234"/>
      <c r="M58" s="30"/>
    </row>
    <row r="59" spans="1:13" ht="17.25" customHeight="1">
      <c r="A59" s="242"/>
      <c r="B59" s="231"/>
      <c r="C59" s="237"/>
      <c r="D59" s="251" t="s">
        <v>607</v>
      </c>
      <c r="E59" s="232"/>
      <c r="F59" s="168">
        <v>1700</v>
      </c>
      <c r="G59" s="168">
        <f>F59</f>
        <v>1700</v>
      </c>
      <c r="H59" s="232"/>
      <c r="I59" s="232"/>
      <c r="J59" s="168">
        <f>G59</f>
        <v>1700</v>
      </c>
      <c r="K59" s="233"/>
      <c r="L59" s="234"/>
      <c r="M59" s="30"/>
    </row>
    <row r="60" spans="1:13" ht="18" customHeight="1">
      <c r="A60" s="244">
        <v>600</v>
      </c>
      <c r="B60" s="241"/>
      <c r="C60" s="241"/>
      <c r="D60" s="398" t="s">
        <v>786</v>
      </c>
      <c r="E60" s="229">
        <f>E61</f>
        <v>91900</v>
      </c>
      <c r="F60" s="229">
        <f aca="true" t="shared" si="12" ref="F60:K60">F61</f>
        <v>91900</v>
      </c>
      <c r="G60" s="312">
        <f t="shared" si="12"/>
        <v>6900</v>
      </c>
      <c r="H60" s="229">
        <f t="shared" si="12"/>
        <v>0</v>
      </c>
      <c r="I60" s="229">
        <f t="shared" si="12"/>
        <v>0</v>
      </c>
      <c r="J60" s="229">
        <f t="shared" si="12"/>
        <v>0</v>
      </c>
      <c r="K60" s="230">
        <f t="shared" si="12"/>
        <v>85000</v>
      </c>
      <c r="L60" s="208"/>
      <c r="M60" s="30"/>
    </row>
    <row r="61" spans="1:13" ht="16.5" customHeight="1">
      <c r="A61" s="497"/>
      <c r="B61" s="495">
        <v>60014</v>
      </c>
      <c r="C61" s="495"/>
      <c r="D61" s="500" t="s">
        <v>454</v>
      </c>
      <c r="E61" s="494">
        <f>E62+E64</f>
        <v>91900</v>
      </c>
      <c r="F61" s="494">
        <f aca="true" t="shared" si="13" ref="F61:K61">F66+F67</f>
        <v>91900</v>
      </c>
      <c r="G61" s="494">
        <f t="shared" si="13"/>
        <v>6900</v>
      </c>
      <c r="H61" s="494">
        <f t="shared" si="13"/>
        <v>0</v>
      </c>
      <c r="I61" s="494">
        <f t="shared" si="13"/>
        <v>0</v>
      </c>
      <c r="J61" s="494">
        <f t="shared" si="13"/>
        <v>0</v>
      </c>
      <c r="K61" s="529">
        <f t="shared" si="13"/>
        <v>85000</v>
      </c>
      <c r="L61" s="234"/>
      <c r="M61" s="30"/>
    </row>
    <row r="62" spans="1:13" ht="26.25" customHeight="1">
      <c r="A62" s="242"/>
      <c r="B62" s="231"/>
      <c r="C62" s="237">
        <v>2310</v>
      </c>
      <c r="D62" s="389" t="s">
        <v>792</v>
      </c>
      <c r="E62" s="232">
        <f>'Z 1'!I24</f>
        <v>6900</v>
      </c>
      <c r="F62" s="232"/>
      <c r="G62" s="232"/>
      <c r="H62" s="232"/>
      <c r="I62" s="232"/>
      <c r="J62" s="232"/>
      <c r="K62" s="233"/>
      <c r="L62" s="234"/>
      <c r="M62" s="30"/>
    </row>
    <row r="63" spans="1:13" ht="16.5" customHeight="1">
      <c r="A63" s="242"/>
      <c r="B63" s="231"/>
      <c r="C63" s="237"/>
      <c r="D63" s="20" t="s">
        <v>592</v>
      </c>
      <c r="E63" s="168">
        <v>6900</v>
      </c>
      <c r="F63" s="232"/>
      <c r="G63" s="232"/>
      <c r="H63" s="232"/>
      <c r="I63" s="232"/>
      <c r="J63" s="232"/>
      <c r="K63" s="233"/>
      <c r="L63" s="234"/>
      <c r="M63" s="30"/>
    </row>
    <row r="64" spans="1:13" ht="25.5" customHeight="1">
      <c r="A64" s="245"/>
      <c r="B64" s="243"/>
      <c r="C64" s="237">
        <v>6610</v>
      </c>
      <c r="D64" s="389" t="s">
        <v>797</v>
      </c>
      <c r="E64" s="232">
        <f>'Z 1'!I27</f>
        <v>85000</v>
      </c>
      <c r="F64" s="232"/>
      <c r="G64" s="232"/>
      <c r="H64" s="232"/>
      <c r="I64" s="232">
        <f>H64</f>
        <v>0</v>
      </c>
      <c r="J64" s="232">
        <f>I64</f>
        <v>0</v>
      </c>
      <c r="K64" s="233"/>
      <c r="L64" s="234"/>
      <c r="M64" s="30"/>
    </row>
    <row r="65" spans="1:13" ht="15" customHeight="1">
      <c r="A65" s="245"/>
      <c r="B65" s="243"/>
      <c r="C65" s="237"/>
      <c r="D65" s="251" t="s">
        <v>605</v>
      </c>
      <c r="E65" s="168">
        <v>85000</v>
      </c>
      <c r="F65" s="232"/>
      <c r="G65" s="232"/>
      <c r="H65" s="232"/>
      <c r="I65" s="232"/>
      <c r="J65" s="232"/>
      <c r="K65" s="233"/>
      <c r="L65" s="234"/>
      <c r="M65" s="30"/>
    </row>
    <row r="66" spans="1:13" ht="19.5" customHeight="1">
      <c r="A66" s="245"/>
      <c r="B66" s="243"/>
      <c r="C66" s="243">
        <v>4270</v>
      </c>
      <c r="D66" s="389" t="s">
        <v>64</v>
      </c>
      <c r="E66" s="232"/>
      <c r="F66" s="232">
        <v>6900</v>
      </c>
      <c r="G66" s="232">
        <v>6900</v>
      </c>
      <c r="H66" s="232"/>
      <c r="I66" s="232"/>
      <c r="J66" s="232"/>
      <c r="K66" s="233"/>
      <c r="L66" s="234"/>
      <c r="M66" s="30"/>
    </row>
    <row r="67" spans="1:13" ht="21.75" customHeight="1">
      <c r="A67" s="245"/>
      <c r="B67" s="243"/>
      <c r="C67" s="243">
        <v>6050</v>
      </c>
      <c r="D67" s="389" t="s">
        <v>20</v>
      </c>
      <c r="E67" s="232"/>
      <c r="F67" s="232">
        <v>85000</v>
      </c>
      <c r="G67" s="232"/>
      <c r="H67" s="232"/>
      <c r="I67" s="232"/>
      <c r="J67" s="232"/>
      <c r="K67" s="233">
        <f>F67</f>
        <v>85000</v>
      </c>
      <c r="L67" s="234"/>
      <c r="M67" s="30"/>
    </row>
    <row r="68" spans="1:13" ht="23.25" customHeight="1">
      <c r="A68" s="244">
        <v>700</v>
      </c>
      <c r="B68" s="241"/>
      <c r="C68" s="241"/>
      <c r="D68" s="398" t="s">
        <v>787</v>
      </c>
      <c r="E68" s="229">
        <f>E70</f>
        <v>0</v>
      </c>
      <c r="F68" s="229">
        <f>F69</f>
        <v>2000</v>
      </c>
      <c r="G68" s="229">
        <f aca="true" t="shared" si="14" ref="G68:K69">G69</f>
        <v>2000</v>
      </c>
      <c r="H68" s="229">
        <f t="shared" si="14"/>
        <v>0</v>
      </c>
      <c r="I68" s="229">
        <f t="shared" si="14"/>
        <v>0</v>
      </c>
      <c r="J68" s="229">
        <f t="shared" si="14"/>
        <v>2000</v>
      </c>
      <c r="K68" s="230">
        <f t="shared" si="14"/>
        <v>0</v>
      </c>
      <c r="L68" s="234"/>
      <c r="M68" s="30"/>
    </row>
    <row r="69" spans="1:13" ht="15" customHeight="1">
      <c r="A69" s="501"/>
      <c r="B69" s="502">
        <v>70005</v>
      </c>
      <c r="C69" s="502"/>
      <c r="D69" s="498" t="s">
        <v>23</v>
      </c>
      <c r="E69" s="494"/>
      <c r="F69" s="494">
        <f>F70</f>
        <v>2000</v>
      </c>
      <c r="G69" s="494">
        <f t="shared" si="14"/>
        <v>2000</v>
      </c>
      <c r="H69" s="494">
        <f t="shared" si="14"/>
        <v>0</v>
      </c>
      <c r="I69" s="494">
        <f t="shared" si="14"/>
        <v>0</v>
      </c>
      <c r="J69" s="494">
        <f t="shared" si="14"/>
        <v>2000</v>
      </c>
      <c r="K69" s="529">
        <f t="shared" si="14"/>
        <v>0</v>
      </c>
      <c r="L69" s="234"/>
      <c r="M69" s="30"/>
    </row>
    <row r="70" spans="1:13" ht="28.5" customHeight="1">
      <c r="A70" s="245"/>
      <c r="B70" s="243"/>
      <c r="C70" s="243">
        <v>2310</v>
      </c>
      <c r="D70" s="389" t="s">
        <v>798</v>
      </c>
      <c r="E70" s="232"/>
      <c r="F70" s="232">
        <f>'[1]Z 2 '!G49</f>
        <v>2000</v>
      </c>
      <c r="G70" s="232">
        <f>F70</f>
        <v>2000</v>
      </c>
      <c r="H70" s="232"/>
      <c r="I70" s="232"/>
      <c r="J70" s="232">
        <f>G70</f>
        <v>2000</v>
      </c>
      <c r="K70" s="233"/>
      <c r="L70" s="234"/>
      <c r="M70" s="30"/>
    </row>
    <row r="71" spans="1:13" ht="15" customHeight="1">
      <c r="A71" s="245"/>
      <c r="B71" s="243"/>
      <c r="C71" s="243"/>
      <c r="D71" s="20" t="s">
        <v>592</v>
      </c>
      <c r="E71" s="232"/>
      <c r="F71" s="168">
        <v>2000</v>
      </c>
      <c r="G71" s="168">
        <f>F71</f>
        <v>2000</v>
      </c>
      <c r="H71" s="168"/>
      <c r="I71" s="168"/>
      <c r="J71" s="168">
        <f>G71</f>
        <v>2000</v>
      </c>
      <c r="K71" s="233"/>
      <c r="L71" s="234"/>
      <c r="M71" s="30"/>
    </row>
    <row r="72" spans="1:13" ht="15" customHeight="1">
      <c r="A72" s="225">
        <v>750</v>
      </c>
      <c r="B72" s="226"/>
      <c r="C72" s="241"/>
      <c r="D72" s="399" t="s">
        <v>35</v>
      </c>
      <c r="E72" s="229">
        <f>E75+E81</f>
        <v>5241</v>
      </c>
      <c r="F72" s="229">
        <f aca="true" t="shared" si="15" ref="F72:K72">F73+F75+F81</f>
        <v>60241</v>
      </c>
      <c r="G72" s="229">
        <f t="shared" si="15"/>
        <v>18241</v>
      </c>
      <c r="H72" s="229">
        <f t="shared" si="15"/>
        <v>0</v>
      </c>
      <c r="I72" s="229">
        <f t="shared" si="15"/>
        <v>0</v>
      </c>
      <c r="J72" s="229">
        <f t="shared" si="15"/>
        <v>13000</v>
      </c>
      <c r="K72" s="230">
        <f t="shared" si="15"/>
        <v>42000</v>
      </c>
      <c r="L72" s="208"/>
      <c r="M72" s="30"/>
    </row>
    <row r="73" spans="1:13" ht="14.25" customHeight="1">
      <c r="A73" s="506"/>
      <c r="B73" s="507">
        <v>75018</v>
      </c>
      <c r="C73" s="508"/>
      <c r="D73" s="509" t="s">
        <v>444</v>
      </c>
      <c r="E73" s="510"/>
      <c r="F73" s="510">
        <f aca="true" t="shared" si="16" ref="F73:K73">F74</f>
        <v>3000</v>
      </c>
      <c r="G73" s="510">
        <f t="shared" si="16"/>
        <v>3000</v>
      </c>
      <c r="H73" s="510">
        <f t="shared" si="16"/>
        <v>0</v>
      </c>
      <c r="I73" s="510">
        <f t="shared" si="16"/>
        <v>0</v>
      </c>
      <c r="J73" s="510">
        <f t="shared" si="16"/>
        <v>3000</v>
      </c>
      <c r="K73" s="511">
        <f t="shared" si="16"/>
        <v>0</v>
      </c>
      <c r="L73" s="249"/>
      <c r="M73" s="30"/>
    </row>
    <row r="74" spans="1:13" ht="30" customHeight="1">
      <c r="A74" s="235"/>
      <c r="B74" s="236"/>
      <c r="C74" s="237">
        <v>2330</v>
      </c>
      <c r="D74" s="389" t="s">
        <v>788</v>
      </c>
      <c r="E74" s="232">
        <v>0</v>
      </c>
      <c r="F74" s="232">
        <f>'Z 2 '!G97</f>
        <v>3000</v>
      </c>
      <c r="G74" s="232">
        <f>F74</f>
        <v>3000</v>
      </c>
      <c r="H74" s="232"/>
      <c r="I74" s="232"/>
      <c r="J74" s="232">
        <f>G74</f>
        <v>3000</v>
      </c>
      <c r="K74" s="233"/>
      <c r="L74" s="249"/>
      <c r="M74" s="30"/>
    </row>
    <row r="75" spans="1:13" ht="16.5" customHeight="1">
      <c r="A75" s="506"/>
      <c r="B75" s="507">
        <v>75020</v>
      </c>
      <c r="C75" s="508"/>
      <c r="D75" s="515" t="s">
        <v>44</v>
      </c>
      <c r="E75" s="510">
        <f>E76</f>
        <v>0</v>
      </c>
      <c r="F75" s="510">
        <f aca="true" t="shared" si="17" ref="F75:K75">F76+F79</f>
        <v>52000</v>
      </c>
      <c r="G75" s="510">
        <f t="shared" si="17"/>
        <v>10000</v>
      </c>
      <c r="H75" s="510">
        <f t="shared" si="17"/>
        <v>0</v>
      </c>
      <c r="I75" s="510">
        <f t="shared" si="17"/>
        <v>0</v>
      </c>
      <c r="J75" s="510">
        <f t="shared" si="17"/>
        <v>10000</v>
      </c>
      <c r="K75" s="510">
        <f t="shared" si="17"/>
        <v>42000</v>
      </c>
      <c r="L75" s="249"/>
      <c r="M75" s="30"/>
    </row>
    <row r="76" spans="1:13" ht="27.75" customHeight="1">
      <c r="A76" s="235"/>
      <c r="B76" s="236"/>
      <c r="C76" s="237">
        <v>2310</v>
      </c>
      <c r="D76" s="389" t="s">
        <v>793</v>
      </c>
      <c r="E76" s="232">
        <v>0</v>
      </c>
      <c r="F76" s="232">
        <f>'Z 2 '!G109</f>
        <v>10000</v>
      </c>
      <c r="G76" s="232">
        <f>F76</f>
        <v>10000</v>
      </c>
      <c r="H76" s="232"/>
      <c r="I76" s="232"/>
      <c r="J76" s="232">
        <f>G76</f>
        <v>10000</v>
      </c>
      <c r="K76" s="233"/>
      <c r="L76" s="249"/>
      <c r="M76" s="30"/>
    </row>
    <row r="77" spans="1:13" ht="13.5" customHeight="1">
      <c r="A77" s="235"/>
      <c r="B77" s="236"/>
      <c r="C77" s="237"/>
      <c r="D77" s="251" t="s">
        <v>605</v>
      </c>
      <c r="E77" s="232"/>
      <c r="F77" s="168">
        <v>5000</v>
      </c>
      <c r="G77" s="524">
        <f>F77</f>
        <v>5000</v>
      </c>
      <c r="H77" s="232"/>
      <c r="I77" s="232"/>
      <c r="J77" s="524">
        <f>G77</f>
        <v>5000</v>
      </c>
      <c r="K77" s="233"/>
      <c r="L77" s="249"/>
      <c r="M77" s="30"/>
    </row>
    <row r="78" spans="1:13" ht="13.5" customHeight="1">
      <c r="A78" s="235"/>
      <c r="B78" s="236"/>
      <c r="C78" s="237"/>
      <c r="D78" s="251" t="s">
        <v>607</v>
      </c>
      <c r="E78" s="232"/>
      <c r="F78" s="168">
        <v>5000</v>
      </c>
      <c r="G78" s="524">
        <f>F78</f>
        <v>5000</v>
      </c>
      <c r="H78" s="232"/>
      <c r="I78" s="232"/>
      <c r="J78" s="524">
        <f>G78</f>
        <v>5000</v>
      </c>
      <c r="K78" s="233"/>
      <c r="L78" s="249"/>
      <c r="M78" s="30"/>
    </row>
    <row r="79" spans="1:13" ht="24" customHeight="1">
      <c r="A79" s="235"/>
      <c r="B79" s="236"/>
      <c r="C79" s="237">
        <v>6649</v>
      </c>
      <c r="D79" s="117" t="s">
        <v>824</v>
      </c>
      <c r="E79" s="232"/>
      <c r="F79" s="232">
        <f>'Z 2 '!G134</f>
        <v>42000</v>
      </c>
      <c r="G79" s="524"/>
      <c r="H79" s="232"/>
      <c r="I79" s="232"/>
      <c r="J79" s="524"/>
      <c r="K79" s="233">
        <f>F79</f>
        <v>42000</v>
      </c>
      <c r="L79" s="249"/>
      <c r="M79" s="30"/>
    </row>
    <row r="80" spans="1:13" ht="15" customHeight="1">
      <c r="A80" s="235"/>
      <c r="B80" s="236"/>
      <c r="C80" s="237"/>
      <c r="D80" s="20" t="s">
        <v>825</v>
      </c>
      <c r="E80" s="232"/>
      <c r="F80" s="168">
        <v>42000</v>
      </c>
      <c r="G80" s="524"/>
      <c r="H80" s="232"/>
      <c r="I80" s="232"/>
      <c r="J80" s="524"/>
      <c r="K80" s="528">
        <f>F80</f>
        <v>42000</v>
      </c>
      <c r="L80" s="249"/>
      <c r="M80" s="30"/>
    </row>
    <row r="81" spans="1:13" ht="15.75" customHeight="1">
      <c r="A81" s="512"/>
      <c r="B81" s="513">
        <v>75075</v>
      </c>
      <c r="C81" s="513"/>
      <c r="D81" s="59" t="s">
        <v>226</v>
      </c>
      <c r="E81" s="514">
        <f>E82</f>
        <v>5241</v>
      </c>
      <c r="F81" s="514">
        <f aca="true" t="shared" si="18" ref="F81:K81">F87</f>
        <v>5241</v>
      </c>
      <c r="G81" s="514">
        <f t="shared" si="18"/>
        <v>5241</v>
      </c>
      <c r="H81" s="514">
        <f t="shared" si="18"/>
        <v>0</v>
      </c>
      <c r="I81" s="514">
        <f t="shared" si="18"/>
        <v>0</v>
      </c>
      <c r="J81" s="514">
        <f t="shared" si="18"/>
        <v>0</v>
      </c>
      <c r="K81" s="527">
        <f t="shared" si="18"/>
        <v>0</v>
      </c>
      <c r="L81" s="249"/>
      <c r="M81" s="30"/>
    </row>
    <row r="82" spans="1:13" ht="24.75" customHeight="1">
      <c r="A82" s="235"/>
      <c r="B82" s="236"/>
      <c r="C82" s="237">
        <v>2310</v>
      </c>
      <c r="D82" s="389" t="s">
        <v>792</v>
      </c>
      <c r="E82" s="232">
        <f>'Z 1'!I57</f>
        <v>5241</v>
      </c>
      <c r="F82" s="232"/>
      <c r="G82" s="232"/>
      <c r="H82" s="232"/>
      <c r="I82" s="232"/>
      <c r="J82" s="232"/>
      <c r="K82" s="233"/>
      <c r="L82" s="249"/>
      <c r="M82" s="30"/>
    </row>
    <row r="83" spans="1:13" ht="13.5" customHeight="1">
      <c r="A83" s="235"/>
      <c r="B83" s="236"/>
      <c r="C83" s="237"/>
      <c r="D83" s="20" t="s">
        <v>592</v>
      </c>
      <c r="E83" s="168">
        <v>1310</v>
      </c>
      <c r="F83" s="232"/>
      <c r="G83" s="232"/>
      <c r="H83" s="232"/>
      <c r="I83" s="232"/>
      <c r="J83" s="232"/>
      <c r="K83" s="233"/>
      <c r="L83" s="249"/>
      <c r="M83" s="30"/>
    </row>
    <row r="84" spans="1:13" ht="15" customHeight="1">
      <c r="A84" s="235"/>
      <c r="B84" s="236"/>
      <c r="C84" s="237"/>
      <c r="D84" s="251" t="s">
        <v>605</v>
      </c>
      <c r="E84" s="168">
        <v>1310</v>
      </c>
      <c r="F84" s="232"/>
      <c r="G84" s="232"/>
      <c r="H84" s="232"/>
      <c r="I84" s="232"/>
      <c r="J84" s="232"/>
      <c r="K84" s="233"/>
      <c r="L84" s="249"/>
      <c r="M84" s="30"/>
    </row>
    <row r="85" spans="1:13" ht="12.75" customHeight="1">
      <c r="A85" s="235"/>
      <c r="B85" s="236"/>
      <c r="C85" s="237"/>
      <c r="D85" s="251" t="s">
        <v>606</v>
      </c>
      <c r="E85" s="168">
        <v>1310</v>
      </c>
      <c r="F85" s="232"/>
      <c r="G85" s="232"/>
      <c r="H85" s="232"/>
      <c r="I85" s="232"/>
      <c r="J85" s="232"/>
      <c r="K85" s="233"/>
      <c r="L85" s="249"/>
      <c r="M85" s="30"/>
    </row>
    <row r="86" spans="1:13" ht="15" customHeight="1">
      <c r="A86" s="235"/>
      <c r="B86" s="236"/>
      <c r="C86" s="237"/>
      <c r="D86" s="251" t="s">
        <v>607</v>
      </c>
      <c r="E86" s="168">
        <v>1311</v>
      </c>
      <c r="F86" s="232"/>
      <c r="G86" s="232"/>
      <c r="H86" s="232"/>
      <c r="I86" s="232"/>
      <c r="J86" s="232"/>
      <c r="K86" s="233"/>
      <c r="L86" s="249"/>
      <c r="M86" s="30"/>
    </row>
    <row r="87" spans="1:13" ht="19.5" customHeight="1">
      <c r="A87" s="235"/>
      <c r="B87" s="236"/>
      <c r="C87" s="243">
        <v>4300</v>
      </c>
      <c r="D87" s="389" t="s">
        <v>65</v>
      </c>
      <c r="E87" s="232"/>
      <c r="F87" s="232">
        <v>5241</v>
      </c>
      <c r="G87" s="232">
        <f>F87</f>
        <v>5241</v>
      </c>
      <c r="H87" s="232"/>
      <c r="I87" s="232"/>
      <c r="J87" s="232"/>
      <c r="K87" s="233"/>
      <c r="L87" s="249"/>
      <c r="M87" s="30"/>
    </row>
    <row r="88" spans="1:13" ht="24.75" customHeight="1">
      <c r="A88" s="225">
        <v>754</v>
      </c>
      <c r="B88" s="226"/>
      <c r="C88" s="226"/>
      <c r="D88" s="398" t="s">
        <v>789</v>
      </c>
      <c r="E88" s="229">
        <f>E89</f>
        <v>200000</v>
      </c>
      <c r="F88" s="229">
        <f aca="true" t="shared" si="19" ref="F88:K88">F89</f>
        <v>200000</v>
      </c>
      <c r="G88" s="229">
        <f t="shared" si="19"/>
        <v>10000</v>
      </c>
      <c r="H88" s="229">
        <f t="shared" si="19"/>
        <v>0</v>
      </c>
      <c r="I88" s="229">
        <f t="shared" si="19"/>
        <v>0</v>
      </c>
      <c r="J88" s="229">
        <f t="shared" si="19"/>
        <v>0</v>
      </c>
      <c r="K88" s="230">
        <f t="shared" si="19"/>
        <v>190000</v>
      </c>
      <c r="L88" s="249"/>
      <c r="M88" s="30"/>
    </row>
    <row r="89" spans="1:13" ht="15.75" customHeight="1">
      <c r="A89" s="506"/>
      <c r="B89" s="507">
        <v>75411</v>
      </c>
      <c r="C89" s="508"/>
      <c r="D89" s="516" t="s">
        <v>614</v>
      </c>
      <c r="E89" s="510">
        <f>E90+E92+E96</f>
        <v>200000</v>
      </c>
      <c r="F89" s="510">
        <f aca="true" t="shared" si="20" ref="F89:K89">F97+F98</f>
        <v>200000</v>
      </c>
      <c r="G89" s="510">
        <f t="shared" si="20"/>
        <v>10000</v>
      </c>
      <c r="H89" s="510">
        <f t="shared" si="20"/>
        <v>0</v>
      </c>
      <c r="I89" s="510">
        <f t="shared" si="20"/>
        <v>0</v>
      </c>
      <c r="J89" s="510">
        <f t="shared" si="20"/>
        <v>0</v>
      </c>
      <c r="K89" s="511">
        <f t="shared" si="20"/>
        <v>190000</v>
      </c>
      <c r="L89" s="249"/>
      <c r="M89" s="30"/>
    </row>
    <row r="90" spans="1:13" ht="24" customHeight="1">
      <c r="A90" s="235"/>
      <c r="B90" s="236"/>
      <c r="C90" s="237">
        <v>2310</v>
      </c>
      <c r="D90" s="389" t="s">
        <v>799</v>
      </c>
      <c r="E90" s="232">
        <f>'Z 1'!I62</f>
        <v>10000</v>
      </c>
      <c r="F90" s="232"/>
      <c r="G90" s="232"/>
      <c r="H90" s="232"/>
      <c r="I90" s="232"/>
      <c r="J90" s="232"/>
      <c r="K90" s="233"/>
      <c r="L90" s="249"/>
      <c r="M90" s="30"/>
    </row>
    <row r="91" spans="1:13" ht="15.75" customHeight="1">
      <c r="A91" s="235"/>
      <c r="B91" s="236"/>
      <c r="C91" s="237"/>
      <c r="D91" s="20" t="s">
        <v>592</v>
      </c>
      <c r="E91" s="168">
        <v>10000</v>
      </c>
      <c r="F91" s="232"/>
      <c r="G91" s="232"/>
      <c r="H91" s="232"/>
      <c r="I91" s="232"/>
      <c r="J91" s="232"/>
      <c r="K91" s="233"/>
      <c r="L91" s="249"/>
      <c r="M91" s="30"/>
    </row>
    <row r="92" spans="1:13" ht="24.75" customHeight="1">
      <c r="A92" s="235"/>
      <c r="B92" s="236"/>
      <c r="C92" s="237">
        <v>6610</v>
      </c>
      <c r="D92" s="389" t="s">
        <v>800</v>
      </c>
      <c r="E92" s="232">
        <f>'Z 1'!I65</f>
        <v>90000</v>
      </c>
      <c r="F92" s="232"/>
      <c r="G92" s="232"/>
      <c r="H92" s="232"/>
      <c r="I92" s="232"/>
      <c r="J92" s="232"/>
      <c r="K92" s="233"/>
      <c r="L92" s="249"/>
      <c r="M92" s="30"/>
    </row>
    <row r="93" spans="1:13" ht="15" customHeight="1">
      <c r="A93" s="235"/>
      <c r="B93" s="236"/>
      <c r="C93" s="237"/>
      <c r="D93" s="20" t="s">
        <v>592</v>
      </c>
      <c r="E93" s="168">
        <v>50000</v>
      </c>
      <c r="F93" s="232"/>
      <c r="G93" s="232"/>
      <c r="H93" s="232"/>
      <c r="I93" s="232"/>
      <c r="J93" s="232"/>
      <c r="K93" s="233"/>
      <c r="L93" s="249"/>
      <c r="M93" s="30"/>
    </row>
    <row r="94" spans="1:13" ht="15" customHeight="1">
      <c r="A94" s="235"/>
      <c r="B94" s="236"/>
      <c r="C94" s="237"/>
      <c r="D94" s="251" t="s">
        <v>605</v>
      </c>
      <c r="E94" s="168">
        <v>30000</v>
      </c>
      <c r="F94" s="232"/>
      <c r="G94" s="232"/>
      <c r="H94" s="232"/>
      <c r="I94" s="232"/>
      <c r="J94" s="232"/>
      <c r="K94" s="233"/>
      <c r="L94" s="249"/>
      <c r="M94" s="30"/>
    </row>
    <row r="95" spans="1:13" ht="15" customHeight="1">
      <c r="A95" s="235"/>
      <c r="B95" s="236"/>
      <c r="C95" s="237"/>
      <c r="D95" s="251" t="s">
        <v>607</v>
      </c>
      <c r="E95" s="168">
        <v>10000</v>
      </c>
      <c r="F95" s="232"/>
      <c r="G95" s="232"/>
      <c r="H95" s="232"/>
      <c r="I95" s="232"/>
      <c r="J95" s="232"/>
      <c r="K95" s="233"/>
      <c r="L95" s="249"/>
      <c r="M95" s="30"/>
    </row>
    <row r="96" spans="1:13" ht="26.25" customHeight="1">
      <c r="A96" s="235"/>
      <c r="B96" s="236"/>
      <c r="C96" s="237">
        <v>6630</v>
      </c>
      <c r="D96" s="389" t="s">
        <v>703</v>
      </c>
      <c r="E96" s="232">
        <v>100000</v>
      </c>
      <c r="F96" s="232"/>
      <c r="G96" s="232"/>
      <c r="H96" s="232"/>
      <c r="I96" s="232"/>
      <c r="J96" s="232"/>
      <c r="K96" s="233"/>
      <c r="L96" s="249"/>
      <c r="M96" s="30"/>
    </row>
    <row r="97" spans="1:13" ht="18" customHeight="1">
      <c r="A97" s="235"/>
      <c r="B97" s="236"/>
      <c r="C97" s="243">
        <v>4210</v>
      </c>
      <c r="D97" s="236" t="s">
        <v>103</v>
      </c>
      <c r="E97" s="232"/>
      <c r="F97" s="232">
        <v>10000</v>
      </c>
      <c r="G97" s="232">
        <f>F97</f>
        <v>10000</v>
      </c>
      <c r="H97" s="232"/>
      <c r="I97" s="232"/>
      <c r="J97" s="232"/>
      <c r="K97" s="233"/>
      <c r="L97" s="249"/>
      <c r="M97" s="30"/>
    </row>
    <row r="98" spans="1:13" ht="16.5" customHeight="1">
      <c r="A98" s="235"/>
      <c r="B98" s="236"/>
      <c r="C98" s="243">
        <v>6050</v>
      </c>
      <c r="D98" s="236" t="s">
        <v>615</v>
      </c>
      <c r="E98" s="232"/>
      <c r="F98" s="232">
        <v>190000</v>
      </c>
      <c r="G98" s="232"/>
      <c r="H98" s="232"/>
      <c r="I98" s="232"/>
      <c r="J98" s="232"/>
      <c r="K98" s="233">
        <f>F98</f>
        <v>190000</v>
      </c>
      <c r="L98" s="249"/>
      <c r="M98" s="30"/>
    </row>
    <row r="99" spans="1:13" ht="21.75" customHeight="1">
      <c r="A99" s="246">
        <v>801</v>
      </c>
      <c r="B99" s="247"/>
      <c r="C99" s="241"/>
      <c r="D99" s="248" t="s">
        <v>391</v>
      </c>
      <c r="E99" s="229">
        <f>E101</f>
        <v>0</v>
      </c>
      <c r="F99" s="229">
        <f aca="true" t="shared" si="21" ref="F99:K100">F100</f>
        <v>12000</v>
      </c>
      <c r="G99" s="229">
        <f t="shared" si="21"/>
        <v>12000</v>
      </c>
      <c r="H99" s="229">
        <f t="shared" si="21"/>
        <v>0</v>
      </c>
      <c r="I99" s="229">
        <f t="shared" si="21"/>
        <v>0</v>
      </c>
      <c r="J99" s="229">
        <f t="shared" si="21"/>
        <v>12000</v>
      </c>
      <c r="K99" s="230">
        <f t="shared" si="21"/>
        <v>0</v>
      </c>
      <c r="L99" s="249"/>
      <c r="M99" s="30"/>
    </row>
    <row r="100" spans="1:13" ht="18" customHeight="1">
      <c r="A100" s="517"/>
      <c r="B100" s="508">
        <v>80146</v>
      </c>
      <c r="C100" s="508"/>
      <c r="D100" s="516" t="s">
        <v>593</v>
      </c>
      <c r="E100" s="510"/>
      <c r="F100" s="510">
        <f t="shared" si="21"/>
        <v>12000</v>
      </c>
      <c r="G100" s="510">
        <f t="shared" si="21"/>
        <v>12000</v>
      </c>
      <c r="H100" s="510">
        <f t="shared" si="21"/>
        <v>0</v>
      </c>
      <c r="I100" s="510">
        <f t="shared" si="21"/>
        <v>0</v>
      </c>
      <c r="J100" s="510">
        <f t="shared" si="21"/>
        <v>12000</v>
      </c>
      <c r="K100" s="511">
        <f t="shared" si="21"/>
        <v>0</v>
      </c>
      <c r="L100" s="249"/>
      <c r="M100" s="30"/>
    </row>
    <row r="101" spans="1:13" ht="25.5" customHeight="1">
      <c r="A101" s="242"/>
      <c r="B101" s="231"/>
      <c r="C101" s="237">
        <v>2320</v>
      </c>
      <c r="D101" s="389" t="s">
        <v>790</v>
      </c>
      <c r="E101" s="232">
        <v>0</v>
      </c>
      <c r="F101" s="232">
        <f>'Z 2 '!G340</f>
        <v>12000</v>
      </c>
      <c r="G101" s="232">
        <f>F101</f>
        <v>12000</v>
      </c>
      <c r="H101" s="232"/>
      <c r="I101" s="232"/>
      <c r="J101" s="232">
        <f>G101</f>
        <v>12000</v>
      </c>
      <c r="K101" s="233"/>
      <c r="L101" s="249"/>
      <c r="M101" s="30"/>
    </row>
    <row r="102" spans="1:13" ht="18" customHeight="1">
      <c r="A102" s="242"/>
      <c r="B102" s="231"/>
      <c r="C102" s="237"/>
      <c r="D102" s="20" t="s">
        <v>791</v>
      </c>
      <c r="E102" s="232"/>
      <c r="F102" s="168">
        <v>12000</v>
      </c>
      <c r="G102" s="168">
        <f>F102</f>
        <v>12000</v>
      </c>
      <c r="H102" s="232"/>
      <c r="I102" s="232"/>
      <c r="J102" s="168">
        <f>G102</f>
        <v>12000</v>
      </c>
      <c r="K102" s="233"/>
      <c r="L102" s="249"/>
      <c r="M102" s="30"/>
    </row>
    <row r="103" spans="1:13" ht="17.25" customHeight="1">
      <c r="A103" s="225">
        <v>851</v>
      </c>
      <c r="B103" s="226"/>
      <c r="C103" s="241"/>
      <c r="D103" s="228" t="s">
        <v>393</v>
      </c>
      <c r="E103" s="229">
        <f aca="true" t="shared" si="22" ref="E103:K103">E104</f>
        <v>745421</v>
      </c>
      <c r="F103" s="229">
        <f t="shared" si="22"/>
        <v>745421</v>
      </c>
      <c r="G103" s="229">
        <f t="shared" si="22"/>
        <v>0</v>
      </c>
      <c r="H103" s="229">
        <f t="shared" si="22"/>
        <v>0</v>
      </c>
      <c r="I103" s="229">
        <f t="shared" si="22"/>
        <v>0</v>
      </c>
      <c r="J103" s="229">
        <f t="shared" si="22"/>
        <v>0</v>
      </c>
      <c r="K103" s="230">
        <f t="shared" si="22"/>
        <v>745421</v>
      </c>
      <c r="L103" s="249"/>
      <c r="M103" s="30"/>
    </row>
    <row r="104" spans="1:13" ht="18" customHeight="1">
      <c r="A104" s="506"/>
      <c r="B104" s="507">
        <v>85111</v>
      </c>
      <c r="C104" s="508"/>
      <c r="D104" s="515" t="s">
        <v>149</v>
      </c>
      <c r="E104" s="510">
        <f>E105</f>
        <v>745421</v>
      </c>
      <c r="F104" s="510">
        <f aca="true" t="shared" si="23" ref="F104:K104">F110</f>
        <v>745421</v>
      </c>
      <c r="G104" s="510">
        <f t="shared" si="23"/>
        <v>0</v>
      </c>
      <c r="H104" s="510">
        <f t="shared" si="23"/>
        <v>0</v>
      </c>
      <c r="I104" s="510">
        <f t="shared" si="23"/>
        <v>0</v>
      </c>
      <c r="J104" s="510">
        <f t="shared" si="23"/>
        <v>0</v>
      </c>
      <c r="K104" s="511">
        <f t="shared" si="23"/>
        <v>745421</v>
      </c>
      <c r="L104" s="249"/>
      <c r="M104" s="30"/>
    </row>
    <row r="105" spans="1:13" ht="29.25" customHeight="1">
      <c r="A105" s="518"/>
      <c r="B105" s="519"/>
      <c r="C105" s="522">
        <v>6619</v>
      </c>
      <c r="D105" s="389" t="s">
        <v>801</v>
      </c>
      <c r="E105" s="523">
        <f>'Z 1'!I108</f>
        <v>745421</v>
      </c>
      <c r="F105" s="520"/>
      <c r="G105" s="520"/>
      <c r="H105" s="520"/>
      <c r="I105" s="520"/>
      <c r="J105" s="520"/>
      <c r="K105" s="521"/>
      <c r="L105" s="249"/>
      <c r="M105" s="30"/>
    </row>
    <row r="106" spans="1:13" ht="19.5" customHeight="1">
      <c r="A106" s="235"/>
      <c r="B106" s="236"/>
      <c r="C106" s="237"/>
      <c r="D106" s="20" t="s">
        <v>592</v>
      </c>
      <c r="E106" s="525">
        <v>446308</v>
      </c>
      <c r="F106" s="232"/>
      <c r="G106" s="232"/>
      <c r="H106" s="232"/>
      <c r="I106" s="232"/>
      <c r="J106" s="232"/>
      <c r="K106" s="233"/>
      <c r="L106" s="249"/>
      <c r="M106" s="30"/>
    </row>
    <row r="107" spans="1:13" ht="17.25" customHeight="1">
      <c r="A107" s="235"/>
      <c r="B107" s="236"/>
      <c r="C107" s="237"/>
      <c r="D107" s="251" t="s">
        <v>605</v>
      </c>
      <c r="E107" s="525">
        <v>70217</v>
      </c>
      <c r="F107" s="232"/>
      <c r="G107" s="232"/>
      <c r="H107" s="232"/>
      <c r="I107" s="232"/>
      <c r="J107" s="232"/>
      <c r="K107" s="233"/>
      <c r="L107" s="249"/>
      <c r="M107" s="30"/>
    </row>
    <row r="108" spans="1:13" ht="17.25" customHeight="1">
      <c r="A108" s="235"/>
      <c r="B108" s="236"/>
      <c r="C108" s="237"/>
      <c r="D108" s="251" t="s">
        <v>606</v>
      </c>
      <c r="E108" s="525">
        <v>141398</v>
      </c>
      <c r="F108" s="232"/>
      <c r="G108" s="232"/>
      <c r="H108" s="232"/>
      <c r="I108" s="232"/>
      <c r="J108" s="232"/>
      <c r="K108" s="233"/>
      <c r="L108" s="249"/>
      <c r="M108" s="30"/>
    </row>
    <row r="109" spans="1:13" ht="18" customHeight="1">
      <c r="A109" s="235"/>
      <c r="B109" s="236"/>
      <c r="C109" s="237"/>
      <c r="D109" s="251" t="s">
        <v>607</v>
      </c>
      <c r="E109" s="525">
        <v>87498</v>
      </c>
      <c r="F109" s="232"/>
      <c r="G109" s="232"/>
      <c r="H109" s="232"/>
      <c r="I109" s="232"/>
      <c r="J109" s="232"/>
      <c r="K109" s="233"/>
      <c r="L109" s="249"/>
      <c r="M109" s="30"/>
    </row>
    <row r="110" spans="1:13" ht="23.25" customHeight="1">
      <c r="A110" s="235"/>
      <c r="B110" s="236"/>
      <c r="C110" s="243">
        <v>6059</v>
      </c>
      <c r="D110" s="389" t="s">
        <v>20</v>
      </c>
      <c r="E110" s="232"/>
      <c r="F110" s="232">
        <v>745421</v>
      </c>
      <c r="G110" s="232"/>
      <c r="H110" s="232"/>
      <c r="I110" s="232"/>
      <c r="J110" s="232"/>
      <c r="K110" s="233">
        <f>F110</f>
        <v>745421</v>
      </c>
      <c r="L110" s="249"/>
      <c r="M110" s="30"/>
    </row>
    <row r="111" spans="1:13" ht="23.25" customHeight="1">
      <c r="A111" s="244">
        <v>852</v>
      </c>
      <c r="B111" s="247"/>
      <c r="C111" s="241"/>
      <c r="D111" s="250" t="s">
        <v>71</v>
      </c>
      <c r="E111" s="229">
        <f>E112+E129</f>
        <v>215643</v>
      </c>
      <c r="F111" s="229">
        <f aca="true" t="shared" si="24" ref="F111:K111">F112+F129</f>
        <v>477259</v>
      </c>
      <c r="G111" s="229">
        <f t="shared" si="24"/>
        <v>477259</v>
      </c>
      <c r="H111" s="229">
        <f t="shared" si="24"/>
        <v>93405</v>
      </c>
      <c r="I111" s="229">
        <f t="shared" si="24"/>
        <v>14479</v>
      </c>
      <c r="J111" s="229">
        <f t="shared" si="24"/>
        <v>238721</v>
      </c>
      <c r="K111" s="230">
        <f t="shared" si="24"/>
        <v>0</v>
      </c>
      <c r="L111" s="208"/>
      <c r="M111" s="30"/>
    </row>
    <row r="112" spans="1:13" ht="18" customHeight="1">
      <c r="A112" s="517"/>
      <c r="B112" s="508">
        <v>85201</v>
      </c>
      <c r="C112" s="508"/>
      <c r="D112" s="526" t="s">
        <v>594</v>
      </c>
      <c r="E112" s="510">
        <f>E113</f>
        <v>124525</v>
      </c>
      <c r="F112" s="510">
        <f aca="true" t="shared" si="25" ref="F112:K112">F117+F121+F122+F123+F124+F125+F126+F127+F128</f>
        <v>341900</v>
      </c>
      <c r="G112" s="510">
        <f t="shared" si="25"/>
        <v>341900</v>
      </c>
      <c r="H112" s="510">
        <f t="shared" si="25"/>
        <v>77805</v>
      </c>
      <c r="I112" s="510">
        <f t="shared" si="25"/>
        <v>11560</v>
      </c>
      <c r="J112" s="510">
        <f t="shared" si="25"/>
        <v>198473</v>
      </c>
      <c r="K112" s="511">
        <f t="shared" si="25"/>
        <v>0</v>
      </c>
      <c r="L112" s="249"/>
      <c r="M112" s="30"/>
    </row>
    <row r="113" spans="1:13" ht="26.25" customHeight="1">
      <c r="A113" s="242"/>
      <c r="B113" s="231"/>
      <c r="C113" s="237">
        <v>2320</v>
      </c>
      <c r="D113" s="389" t="s">
        <v>794</v>
      </c>
      <c r="E113" s="232">
        <f>'Z 1'!I118</f>
        <v>124525</v>
      </c>
      <c r="F113" s="232"/>
      <c r="G113" s="232"/>
      <c r="H113" s="232"/>
      <c r="I113" s="232"/>
      <c r="J113" s="232"/>
      <c r="K113" s="233"/>
      <c r="L113" s="249"/>
      <c r="M113" s="30"/>
    </row>
    <row r="114" spans="1:13" ht="15.75" customHeight="1">
      <c r="A114" s="242"/>
      <c r="B114" s="231"/>
      <c r="C114" s="237"/>
      <c r="D114" s="23" t="s">
        <v>597</v>
      </c>
      <c r="E114" s="168">
        <v>56098</v>
      </c>
      <c r="F114" s="232"/>
      <c r="G114" s="232"/>
      <c r="H114" s="232"/>
      <c r="I114" s="232"/>
      <c r="J114" s="232">
        <f aca="true" t="shared" si="26" ref="J114:J120">G114</f>
        <v>0</v>
      </c>
      <c r="K114" s="233"/>
      <c r="L114" s="249"/>
      <c r="M114" s="30"/>
    </row>
    <row r="115" spans="1:13" ht="15" customHeight="1">
      <c r="A115" s="235"/>
      <c r="B115" s="236"/>
      <c r="C115" s="237"/>
      <c r="D115" s="87" t="s">
        <v>598</v>
      </c>
      <c r="E115" s="168">
        <v>32570</v>
      </c>
      <c r="F115" s="232"/>
      <c r="G115" s="232"/>
      <c r="H115" s="232"/>
      <c r="I115" s="232"/>
      <c r="J115" s="232">
        <f t="shared" si="26"/>
        <v>0</v>
      </c>
      <c r="K115" s="233"/>
      <c r="L115" s="249"/>
      <c r="M115" s="30"/>
    </row>
    <row r="116" spans="1:13" ht="16.5" customHeight="1">
      <c r="A116" s="235"/>
      <c r="B116" s="236"/>
      <c r="C116" s="237"/>
      <c r="D116" s="87" t="s">
        <v>599</v>
      </c>
      <c r="E116" s="168">
        <v>35857</v>
      </c>
      <c r="F116" s="232"/>
      <c r="G116" s="232"/>
      <c r="H116" s="232"/>
      <c r="I116" s="232"/>
      <c r="J116" s="232">
        <f t="shared" si="26"/>
        <v>0</v>
      </c>
      <c r="K116" s="233"/>
      <c r="L116" s="249"/>
      <c r="M116" s="30"/>
    </row>
    <row r="117" spans="1:13" ht="26.25" customHeight="1">
      <c r="A117" s="235"/>
      <c r="B117" s="236"/>
      <c r="C117" s="243">
        <v>2320</v>
      </c>
      <c r="D117" s="389" t="s">
        <v>790</v>
      </c>
      <c r="E117" s="168"/>
      <c r="F117" s="232">
        <f>'Z 2 '!G393</f>
        <v>198473</v>
      </c>
      <c r="G117" s="232">
        <f>F117</f>
        <v>198473</v>
      </c>
      <c r="H117" s="232"/>
      <c r="I117" s="232"/>
      <c r="J117" s="232">
        <f t="shared" si="26"/>
        <v>198473</v>
      </c>
      <c r="K117" s="233"/>
      <c r="L117" s="249"/>
      <c r="M117" s="30"/>
    </row>
    <row r="118" spans="1:13" ht="15" customHeight="1">
      <c r="A118" s="235"/>
      <c r="B118" s="236"/>
      <c r="C118" s="243"/>
      <c r="D118" s="23" t="s">
        <v>595</v>
      </c>
      <c r="E118" s="168"/>
      <c r="F118" s="168">
        <v>71112</v>
      </c>
      <c r="G118" s="168">
        <f>F118</f>
        <v>71112</v>
      </c>
      <c r="H118" s="232"/>
      <c r="I118" s="232"/>
      <c r="J118" s="168">
        <f t="shared" si="26"/>
        <v>71112</v>
      </c>
      <c r="K118" s="233"/>
      <c r="L118" s="249"/>
      <c r="M118" s="30"/>
    </row>
    <row r="119" spans="1:13" ht="15.75" customHeight="1">
      <c r="A119" s="235"/>
      <c r="B119" s="236"/>
      <c r="C119" s="243"/>
      <c r="D119" s="23" t="s">
        <v>596</v>
      </c>
      <c r="E119" s="168"/>
      <c r="F119" s="168">
        <v>31944</v>
      </c>
      <c r="G119" s="168">
        <f>F119</f>
        <v>31944</v>
      </c>
      <c r="H119" s="232"/>
      <c r="I119" s="232"/>
      <c r="J119" s="168">
        <f t="shared" si="26"/>
        <v>31944</v>
      </c>
      <c r="K119" s="233"/>
      <c r="L119" s="249"/>
      <c r="M119" s="30"/>
    </row>
    <row r="120" spans="1:13" ht="16.5" customHeight="1">
      <c r="A120" s="235"/>
      <c r="B120" s="236"/>
      <c r="C120" s="243"/>
      <c r="D120" s="23" t="s">
        <v>597</v>
      </c>
      <c r="E120" s="168"/>
      <c r="F120" s="168">
        <v>95417</v>
      </c>
      <c r="G120" s="168">
        <f>F120</f>
        <v>95417</v>
      </c>
      <c r="H120" s="232"/>
      <c r="I120" s="232"/>
      <c r="J120" s="168">
        <f t="shared" si="26"/>
        <v>95417</v>
      </c>
      <c r="K120" s="233"/>
      <c r="L120" s="249"/>
      <c r="M120" s="30"/>
    </row>
    <row r="121" spans="1:13" ht="15" customHeight="1">
      <c r="A121" s="235"/>
      <c r="B121" s="236"/>
      <c r="C121" s="243">
        <v>4010</v>
      </c>
      <c r="D121" s="389" t="s">
        <v>245</v>
      </c>
      <c r="E121" s="232"/>
      <c r="F121" s="232">
        <v>62048</v>
      </c>
      <c r="G121" s="232">
        <f aca="true" t="shared" si="27" ref="G121:G128">F121</f>
        <v>62048</v>
      </c>
      <c r="H121" s="232">
        <f>G121</f>
        <v>62048</v>
      </c>
      <c r="I121" s="232"/>
      <c r="J121" s="232"/>
      <c r="K121" s="233"/>
      <c r="L121" s="249"/>
      <c r="M121" s="30"/>
    </row>
    <row r="122" spans="1:13" ht="15.75" customHeight="1">
      <c r="A122" s="235"/>
      <c r="B122" s="236"/>
      <c r="C122" s="243">
        <v>4040</v>
      </c>
      <c r="D122" s="389" t="s">
        <v>718</v>
      </c>
      <c r="E122" s="232"/>
      <c r="F122" s="232">
        <v>15757</v>
      </c>
      <c r="G122" s="232">
        <f t="shared" si="27"/>
        <v>15757</v>
      </c>
      <c r="H122" s="232">
        <f>G122</f>
        <v>15757</v>
      </c>
      <c r="I122" s="232"/>
      <c r="J122" s="232"/>
      <c r="K122" s="233"/>
      <c r="L122" s="249"/>
      <c r="M122" s="30"/>
    </row>
    <row r="123" spans="1:13" ht="15.75" customHeight="1">
      <c r="A123" s="235"/>
      <c r="B123" s="236"/>
      <c r="C123" s="243">
        <v>4110</v>
      </c>
      <c r="D123" s="389" t="s">
        <v>47</v>
      </c>
      <c r="E123" s="232"/>
      <c r="F123" s="232">
        <v>10149</v>
      </c>
      <c r="G123" s="232">
        <f t="shared" si="27"/>
        <v>10149</v>
      </c>
      <c r="H123" s="232"/>
      <c r="I123" s="232">
        <f>G123</f>
        <v>10149</v>
      </c>
      <c r="J123" s="232"/>
      <c r="K123" s="233"/>
      <c r="L123" s="249"/>
      <c r="M123" s="30"/>
    </row>
    <row r="124" spans="1:13" ht="16.5" customHeight="1">
      <c r="A124" s="235"/>
      <c r="B124" s="236"/>
      <c r="C124" s="243">
        <v>4120</v>
      </c>
      <c r="D124" s="389" t="s">
        <v>720</v>
      </c>
      <c r="E124" s="232"/>
      <c r="F124" s="232">
        <v>1411</v>
      </c>
      <c r="G124" s="232">
        <f t="shared" si="27"/>
        <v>1411</v>
      </c>
      <c r="H124" s="232"/>
      <c r="I124" s="232">
        <f>G124</f>
        <v>1411</v>
      </c>
      <c r="J124" s="232"/>
      <c r="K124" s="233"/>
      <c r="L124" s="249"/>
      <c r="M124" s="30"/>
    </row>
    <row r="125" spans="1:13" ht="16.5" customHeight="1">
      <c r="A125" s="235"/>
      <c r="B125" s="236"/>
      <c r="C125" s="243">
        <v>4210</v>
      </c>
      <c r="D125" s="236" t="s">
        <v>103</v>
      </c>
      <c r="E125" s="232"/>
      <c r="F125" s="232">
        <v>10547</v>
      </c>
      <c r="G125" s="232">
        <f t="shared" si="27"/>
        <v>10547</v>
      </c>
      <c r="H125" s="232"/>
      <c r="I125" s="232"/>
      <c r="J125" s="232"/>
      <c r="K125" s="233"/>
      <c r="L125" s="249"/>
      <c r="M125" s="30"/>
    </row>
    <row r="126" spans="1:13" ht="15.75" customHeight="1">
      <c r="A126" s="235"/>
      <c r="B126" s="236"/>
      <c r="C126" s="243">
        <v>4220</v>
      </c>
      <c r="D126" s="236" t="s">
        <v>159</v>
      </c>
      <c r="E126" s="232"/>
      <c r="F126" s="232">
        <v>24404</v>
      </c>
      <c r="G126" s="232">
        <f t="shared" si="27"/>
        <v>24404</v>
      </c>
      <c r="H126" s="232"/>
      <c r="I126" s="232"/>
      <c r="J126" s="232"/>
      <c r="K126" s="233"/>
      <c r="L126" s="249"/>
      <c r="M126" s="30"/>
    </row>
    <row r="127" spans="1:13" ht="15.75" customHeight="1">
      <c r="A127" s="235"/>
      <c r="B127" s="236"/>
      <c r="C127" s="243">
        <v>4260</v>
      </c>
      <c r="D127" s="236" t="s">
        <v>63</v>
      </c>
      <c r="E127" s="232"/>
      <c r="F127" s="232">
        <v>11966</v>
      </c>
      <c r="G127" s="232">
        <f t="shared" si="27"/>
        <v>11966</v>
      </c>
      <c r="H127" s="232"/>
      <c r="I127" s="232"/>
      <c r="J127" s="232"/>
      <c r="K127" s="233"/>
      <c r="L127" s="249"/>
      <c r="M127" s="30"/>
    </row>
    <row r="128" spans="1:13" ht="15" customHeight="1">
      <c r="A128" s="235"/>
      <c r="B128" s="236"/>
      <c r="C128" s="243">
        <v>4300</v>
      </c>
      <c r="D128" s="389" t="s">
        <v>65</v>
      </c>
      <c r="E128" s="232"/>
      <c r="F128" s="232">
        <v>7145</v>
      </c>
      <c r="G128" s="232">
        <f t="shared" si="27"/>
        <v>7145</v>
      </c>
      <c r="H128" s="232"/>
      <c r="I128" s="232"/>
      <c r="J128" s="232"/>
      <c r="K128" s="233"/>
      <c r="L128" s="249"/>
      <c r="M128" s="30"/>
    </row>
    <row r="129" spans="1:13" ht="19.5" customHeight="1">
      <c r="A129" s="506"/>
      <c r="B129" s="507">
        <v>85204</v>
      </c>
      <c r="C129" s="508"/>
      <c r="D129" s="515" t="s">
        <v>273</v>
      </c>
      <c r="E129" s="510">
        <f>E130+E132</f>
        <v>91118</v>
      </c>
      <c r="F129" s="510">
        <f aca="true" t="shared" si="28" ref="F129:K129">F137+F139+F144+F145+F146+F147</f>
        <v>135359</v>
      </c>
      <c r="G129" s="510">
        <f t="shared" si="28"/>
        <v>135359</v>
      </c>
      <c r="H129" s="510">
        <f t="shared" si="28"/>
        <v>15600</v>
      </c>
      <c r="I129" s="510">
        <f t="shared" si="28"/>
        <v>2919</v>
      </c>
      <c r="J129" s="510">
        <f t="shared" si="28"/>
        <v>40248</v>
      </c>
      <c r="K129" s="511">
        <f t="shared" si="28"/>
        <v>0</v>
      </c>
      <c r="L129" s="208"/>
      <c r="M129" s="29"/>
    </row>
    <row r="130" spans="1:13" ht="26.25" customHeight="1">
      <c r="A130" s="235"/>
      <c r="B130" s="236"/>
      <c r="C130" s="237">
        <v>2310</v>
      </c>
      <c r="D130" s="389" t="s">
        <v>792</v>
      </c>
      <c r="E130" s="232">
        <f>'Z 1'!I128</f>
        <v>34531</v>
      </c>
      <c r="F130" s="232"/>
      <c r="G130" s="232"/>
      <c r="H130" s="232"/>
      <c r="I130" s="232"/>
      <c r="J130" s="232"/>
      <c r="K130" s="233"/>
      <c r="L130" s="249"/>
      <c r="M130" s="30"/>
    </row>
    <row r="131" spans="1:13" ht="15" customHeight="1">
      <c r="A131" s="235"/>
      <c r="B131" s="236"/>
      <c r="C131" s="237"/>
      <c r="D131" s="238" t="s">
        <v>747</v>
      </c>
      <c r="E131" s="168">
        <v>34531</v>
      </c>
      <c r="F131" s="232"/>
      <c r="G131" s="232"/>
      <c r="H131" s="232"/>
      <c r="I131" s="232"/>
      <c r="J131" s="232"/>
      <c r="K131" s="233"/>
      <c r="L131" s="249"/>
      <c r="M131" s="30"/>
    </row>
    <row r="132" spans="1:13" ht="24.75" customHeight="1">
      <c r="A132" s="235"/>
      <c r="B132" s="236"/>
      <c r="C132" s="237">
        <v>2320</v>
      </c>
      <c r="D132" s="389" t="s">
        <v>794</v>
      </c>
      <c r="E132" s="232">
        <f>'Z 1'!I129</f>
        <v>56587</v>
      </c>
      <c r="F132" s="232"/>
      <c r="G132" s="232"/>
      <c r="H132" s="232"/>
      <c r="I132" s="232"/>
      <c r="J132" s="232"/>
      <c r="K132" s="233"/>
      <c r="L132" s="249"/>
      <c r="M132" s="30"/>
    </row>
    <row r="133" spans="1:13" ht="14.25" customHeight="1">
      <c r="A133" s="235"/>
      <c r="B133" s="236"/>
      <c r="C133" s="237"/>
      <c r="D133" s="251" t="s">
        <v>601</v>
      </c>
      <c r="E133" s="168">
        <v>22994</v>
      </c>
      <c r="F133" s="232"/>
      <c r="G133" s="232"/>
      <c r="H133" s="232"/>
      <c r="I133" s="232"/>
      <c r="J133" s="232"/>
      <c r="K133" s="233"/>
      <c r="L133" s="249"/>
      <c r="M133" s="30"/>
    </row>
    <row r="134" spans="1:13" ht="14.25" customHeight="1">
      <c r="A134" s="235"/>
      <c r="B134" s="236"/>
      <c r="C134" s="237"/>
      <c r="D134" s="251" t="s">
        <v>602</v>
      </c>
      <c r="E134" s="168">
        <v>7317</v>
      </c>
      <c r="F134" s="232"/>
      <c r="G134" s="232"/>
      <c r="H134" s="232"/>
      <c r="I134" s="232"/>
      <c r="J134" s="232"/>
      <c r="K134" s="233"/>
      <c r="L134" s="249"/>
      <c r="M134" s="30"/>
    </row>
    <row r="135" spans="1:13" ht="14.25" customHeight="1">
      <c r="A135" s="235"/>
      <c r="B135" s="236"/>
      <c r="C135" s="237"/>
      <c r="D135" s="251" t="s">
        <v>603</v>
      </c>
      <c r="E135" s="168">
        <v>9415</v>
      </c>
      <c r="F135" s="232"/>
      <c r="G135" s="232"/>
      <c r="H135" s="232"/>
      <c r="I135" s="232"/>
      <c r="J135" s="232"/>
      <c r="K135" s="233"/>
      <c r="L135" s="249"/>
      <c r="M135" s="30"/>
    </row>
    <row r="136" spans="1:13" ht="15" customHeight="1">
      <c r="A136" s="235"/>
      <c r="B136" s="236"/>
      <c r="C136" s="237"/>
      <c r="D136" s="251" t="s">
        <v>604</v>
      </c>
      <c r="E136" s="168">
        <v>16861</v>
      </c>
      <c r="F136" s="232"/>
      <c r="G136" s="232"/>
      <c r="H136" s="232"/>
      <c r="I136" s="232"/>
      <c r="J136" s="232"/>
      <c r="K136" s="233"/>
      <c r="L136" s="249"/>
      <c r="M136" s="30"/>
    </row>
    <row r="137" spans="1:13" ht="23.25" customHeight="1">
      <c r="A137" s="235"/>
      <c r="B137" s="236"/>
      <c r="C137" s="243">
        <v>2310</v>
      </c>
      <c r="D137" s="389" t="s">
        <v>795</v>
      </c>
      <c r="E137" s="168"/>
      <c r="F137" s="232">
        <f>'Z 2 '!G454</f>
        <v>11057</v>
      </c>
      <c r="G137" s="232">
        <f aca="true" t="shared" si="29" ref="G137:G147">F137</f>
        <v>11057</v>
      </c>
      <c r="H137" s="232"/>
      <c r="I137" s="232"/>
      <c r="J137" s="232">
        <f aca="true" t="shared" si="30" ref="J137:J143">G137</f>
        <v>11057</v>
      </c>
      <c r="K137" s="233"/>
      <c r="L137" s="249"/>
      <c r="M137" s="30"/>
    </row>
    <row r="138" spans="1:13" ht="14.25" customHeight="1">
      <c r="A138" s="235"/>
      <c r="B138" s="236"/>
      <c r="C138" s="237"/>
      <c r="D138" s="251" t="s">
        <v>600</v>
      </c>
      <c r="E138" s="168"/>
      <c r="F138" s="168">
        <v>11057</v>
      </c>
      <c r="G138" s="168">
        <f t="shared" si="29"/>
        <v>11057</v>
      </c>
      <c r="H138" s="168"/>
      <c r="I138" s="168"/>
      <c r="J138" s="168">
        <f t="shared" si="30"/>
        <v>11057</v>
      </c>
      <c r="K138" s="528"/>
      <c r="L138" s="249"/>
      <c r="M138" s="30"/>
    </row>
    <row r="139" spans="1:13" ht="24.75" customHeight="1">
      <c r="A139" s="235"/>
      <c r="B139" s="236"/>
      <c r="C139" s="243">
        <v>2320</v>
      </c>
      <c r="D139" s="389" t="s">
        <v>790</v>
      </c>
      <c r="E139" s="168"/>
      <c r="F139" s="232">
        <f>'Z 2 '!G455</f>
        <v>29191</v>
      </c>
      <c r="G139" s="232">
        <f t="shared" si="29"/>
        <v>29191</v>
      </c>
      <c r="H139" s="232"/>
      <c r="I139" s="232"/>
      <c r="J139" s="232">
        <f t="shared" si="30"/>
        <v>29191</v>
      </c>
      <c r="K139" s="528"/>
      <c r="L139" s="249"/>
      <c r="M139" s="30"/>
    </row>
    <row r="140" spans="1:13" ht="14.25" customHeight="1">
      <c r="A140" s="235"/>
      <c r="B140" s="236"/>
      <c r="C140" s="243"/>
      <c r="D140" s="251" t="s">
        <v>601</v>
      </c>
      <c r="E140" s="168"/>
      <c r="F140" s="168">
        <v>10216</v>
      </c>
      <c r="G140" s="171">
        <f t="shared" si="29"/>
        <v>10216</v>
      </c>
      <c r="H140" s="171"/>
      <c r="I140" s="171"/>
      <c r="J140" s="171">
        <f t="shared" si="30"/>
        <v>10216</v>
      </c>
      <c r="K140" s="528"/>
      <c r="L140" s="249"/>
      <c r="M140" s="30"/>
    </row>
    <row r="141" spans="1:13" ht="14.25" customHeight="1">
      <c r="A141" s="235"/>
      <c r="B141" s="236"/>
      <c r="C141" s="243"/>
      <c r="D141" s="251" t="s">
        <v>603</v>
      </c>
      <c r="E141" s="168"/>
      <c r="F141" s="168">
        <v>10379</v>
      </c>
      <c r="G141" s="171">
        <f t="shared" si="29"/>
        <v>10379</v>
      </c>
      <c r="H141" s="171"/>
      <c r="I141" s="171"/>
      <c r="J141" s="171">
        <f t="shared" si="30"/>
        <v>10379</v>
      </c>
      <c r="K141" s="528"/>
      <c r="L141" s="249"/>
      <c r="M141" s="30"/>
    </row>
    <row r="142" spans="1:13" ht="14.25" customHeight="1">
      <c r="A142" s="235"/>
      <c r="B142" s="236"/>
      <c r="C142" s="243"/>
      <c r="D142" s="251" t="s">
        <v>604</v>
      </c>
      <c r="E142" s="168"/>
      <c r="F142" s="168">
        <v>5100</v>
      </c>
      <c r="G142" s="171">
        <f t="shared" si="29"/>
        <v>5100</v>
      </c>
      <c r="H142" s="171"/>
      <c r="I142" s="171"/>
      <c r="J142" s="171">
        <f t="shared" si="30"/>
        <v>5100</v>
      </c>
      <c r="K142" s="528"/>
      <c r="L142" s="249"/>
      <c r="M142" s="30"/>
    </row>
    <row r="143" spans="1:13" ht="13.5" customHeight="1">
      <c r="A143" s="235"/>
      <c r="B143" s="236"/>
      <c r="C143" s="237"/>
      <c r="D143" s="251" t="s">
        <v>646</v>
      </c>
      <c r="E143" s="232"/>
      <c r="F143" s="168">
        <v>3496</v>
      </c>
      <c r="G143" s="171">
        <f t="shared" si="29"/>
        <v>3496</v>
      </c>
      <c r="H143" s="171"/>
      <c r="I143" s="171"/>
      <c r="J143" s="171">
        <f t="shared" si="30"/>
        <v>3496</v>
      </c>
      <c r="K143" s="233"/>
      <c r="L143" s="249"/>
      <c r="M143" s="30"/>
    </row>
    <row r="144" spans="1:13" ht="18.75" customHeight="1">
      <c r="A144" s="235"/>
      <c r="B144" s="236"/>
      <c r="C144" s="184" t="s">
        <v>157</v>
      </c>
      <c r="D144" s="389" t="s">
        <v>158</v>
      </c>
      <c r="E144" s="232"/>
      <c r="F144" s="232">
        <v>76592</v>
      </c>
      <c r="G144" s="232">
        <f t="shared" si="29"/>
        <v>76592</v>
      </c>
      <c r="H144" s="232"/>
      <c r="I144" s="232"/>
      <c r="J144" s="232"/>
      <c r="K144" s="233"/>
      <c r="L144" s="249"/>
      <c r="M144" s="30"/>
    </row>
    <row r="145" spans="1:13" ht="15" customHeight="1">
      <c r="A145" s="235"/>
      <c r="B145" s="236"/>
      <c r="C145" s="184" t="s">
        <v>12</v>
      </c>
      <c r="D145" s="389" t="s">
        <v>47</v>
      </c>
      <c r="E145" s="232"/>
      <c r="F145" s="232">
        <v>2537</v>
      </c>
      <c r="G145" s="232">
        <f t="shared" si="29"/>
        <v>2537</v>
      </c>
      <c r="H145" s="232"/>
      <c r="I145" s="232">
        <f>G145</f>
        <v>2537</v>
      </c>
      <c r="J145" s="232"/>
      <c r="K145" s="233"/>
      <c r="L145" s="249"/>
      <c r="M145" s="30"/>
    </row>
    <row r="146" spans="1:13" ht="15" customHeight="1">
      <c r="A146" s="235"/>
      <c r="B146" s="236"/>
      <c r="C146" s="184" t="s">
        <v>719</v>
      </c>
      <c r="D146" s="236" t="s">
        <v>720</v>
      </c>
      <c r="E146" s="232"/>
      <c r="F146" s="232">
        <v>382</v>
      </c>
      <c r="G146" s="232">
        <f t="shared" si="29"/>
        <v>382</v>
      </c>
      <c r="H146" s="232"/>
      <c r="I146" s="232">
        <f>G146</f>
        <v>382</v>
      </c>
      <c r="J146" s="232"/>
      <c r="K146" s="233"/>
      <c r="L146" s="249"/>
      <c r="M146" s="30"/>
    </row>
    <row r="147" spans="1:13" ht="15" customHeight="1">
      <c r="A147" s="235"/>
      <c r="B147" s="236"/>
      <c r="C147" s="184" t="s">
        <v>410</v>
      </c>
      <c r="D147" s="389" t="s">
        <v>411</v>
      </c>
      <c r="E147" s="232"/>
      <c r="F147" s="232">
        <v>15600</v>
      </c>
      <c r="G147" s="232">
        <f t="shared" si="29"/>
        <v>15600</v>
      </c>
      <c r="H147" s="232">
        <f>G147</f>
        <v>15600</v>
      </c>
      <c r="I147" s="232"/>
      <c r="J147" s="232"/>
      <c r="K147" s="233"/>
      <c r="L147" s="249"/>
      <c r="M147" s="30"/>
    </row>
    <row r="148" spans="1:13" ht="25.5" customHeight="1">
      <c r="A148" s="225">
        <v>853</v>
      </c>
      <c r="B148" s="226"/>
      <c r="C148" s="241"/>
      <c r="D148" s="228" t="s">
        <v>75</v>
      </c>
      <c r="E148" s="229">
        <v>0</v>
      </c>
      <c r="F148" s="229">
        <f aca="true" t="shared" si="31" ref="F148:K149">F149</f>
        <v>11889</v>
      </c>
      <c r="G148" s="229">
        <f t="shared" si="31"/>
        <v>11889</v>
      </c>
      <c r="H148" s="229">
        <f t="shared" si="31"/>
        <v>0</v>
      </c>
      <c r="I148" s="229">
        <f t="shared" si="31"/>
        <v>0</v>
      </c>
      <c r="J148" s="229">
        <f t="shared" si="31"/>
        <v>11889</v>
      </c>
      <c r="K148" s="230">
        <f t="shared" si="31"/>
        <v>0</v>
      </c>
      <c r="L148" s="208"/>
      <c r="M148" s="30"/>
    </row>
    <row r="149" spans="1:13" ht="18" customHeight="1">
      <c r="A149" s="506"/>
      <c r="B149" s="507">
        <v>85311</v>
      </c>
      <c r="C149" s="508"/>
      <c r="D149" s="515" t="s">
        <v>616</v>
      </c>
      <c r="E149" s="510"/>
      <c r="F149" s="510">
        <f t="shared" si="31"/>
        <v>11889</v>
      </c>
      <c r="G149" s="510">
        <f t="shared" si="31"/>
        <v>11889</v>
      </c>
      <c r="H149" s="510">
        <f t="shared" si="31"/>
        <v>0</v>
      </c>
      <c r="I149" s="510">
        <f t="shared" si="31"/>
        <v>0</v>
      </c>
      <c r="J149" s="510">
        <f t="shared" si="31"/>
        <v>11889</v>
      </c>
      <c r="K149" s="511">
        <f t="shared" si="31"/>
        <v>0</v>
      </c>
      <c r="L149" s="234"/>
      <c r="M149" s="30"/>
    </row>
    <row r="150" spans="1:13" ht="26.25" customHeight="1">
      <c r="A150" s="235"/>
      <c r="B150" s="236"/>
      <c r="C150" s="243">
        <v>2310</v>
      </c>
      <c r="D150" s="389" t="s">
        <v>795</v>
      </c>
      <c r="E150" s="232"/>
      <c r="F150" s="232">
        <f>'Z 2 '!G507</f>
        <v>11889</v>
      </c>
      <c r="G150" s="232">
        <f>F150</f>
        <v>11889</v>
      </c>
      <c r="H150" s="232"/>
      <c r="I150" s="232"/>
      <c r="J150" s="232">
        <f>G150</f>
        <v>11889</v>
      </c>
      <c r="K150" s="233"/>
      <c r="L150" s="234"/>
      <c r="M150" s="30"/>
    </row>
    <row r="151" spans="1:13" ht="18" customHeight="1">
      <c r="A151" s="235"/>
      <c r="B151" s="236"/>
      <c r="C151" s="243"/>
      <c r="D151" s="87" t="s">
        <v>592</v>
      </c>
      <c r="E151" s="168"/>
      <c r="F151" s="168">
        <f>'[1]Z 2 '!G480</f>
        <v>11889</v>
      </c>
      <c r="G151" s="168">
        <f>F151</f>
        <v>11889</v>
      </c>
      <c r="H151" s="168"/>
      <c r="I151" s="168"/>
      <c r="J151" s="168">
        <f>G151</f>
        <v>11889</v>
      </c>
      <c r="K151" s="528"/>
      <c r="L151" s="234"/>
      <c r="M151" s="30"/>
    </row>
    <row r="152" spans="1:13" ht="20.25" customHeight="1">
      <c r="A152" s="225">
        <v>854</v>
      </c>
      <c r="B152" s="226"/>
      <c r="C152" s="241"/>
      <c r="D152" s="228" t="s">
        <v>397</v>
      </c>
      <c r="E152" s="229">
        <f>E155</f>
        <v>0</v>
      </c>
      <c r="F152" s="229">
        <f aca="true" t="shared" si="32" ref="F152:K153">F153</f>
        <v>1500</v>
      </c>
      <c r="G152" s="229">
        <f t="shared" si="32"/>
        <v>1500</v>
      </c>
      <c r="H152" s="229">
        <f t="shared" si="32"/>
        <v>0</v>
      </c>
      <c r="I152" s="229">
        <f t="shared" si="32"/>
        <v>0</v>
      </c>
      <c r="J152" s="229">
        <f t="shared" si="32"/>
        <v>1500</v>
      </c>
      <c r="K152" s="230">
        <f t="shared" si="32"/>
        <v>0</v>
      </c>
      <c r="L152" s="208"/>
      <c r="M152" s="30"/>
    </row>
    <row r="153" spans="1:13" ht="19.5" customHeight="1">
      <c r="A153" s="506"/>
      <c r="B153" s="507">
        <v>85417</v>
      </c>
      <c r="C153" s="508"/>
      <c r="D153" s="515" t="s">
        <v>796</v>
      </c>
      <c r="E153" s="510"/>
      <c r="F153" s="510">
        <f t="shared" si="32"/>
        <v>1500</v>
      </c>
      <c r="G153" s="510">
        <f t="shared" si="32"/>
        <v>1500</v>
      </c>
      <c r="H153" s="510">
        <f t="shared" si="32"/>
        <v>0</v>
      </c>
      <c r="I153" s="510">
        <f t="shared" si="32"/>
        <v>0</v>
      </c>
      <c r="J153" s="510">
        <f t="shared" si="32"/>
        <v>1500</v>
      </c>
      <c r="K153" s="511">
        <f t="shared" si="32"/>
        <v>0</v>
      </c>
      <c r="L153" s="234"/>
      <c r="M153" s="30"/>
    </row>
    <row r="154" spans="1:13" ht="28.5" customHeight="1">
      <c r="A154" s="235"/>
      <c r="B154" s="236"/>
      <c r="C154" s="243">
        <v>2310</v>
      </c>
      <c r="D154" s="389" t="s">
        <v>795</v>
      </c>
      <c r="E154" s="232"/>
      <c r="F154" s="232">
        <f>'Z 2 '!G621</f>
        <v>1500</v>
      </c>
      <c r="G154" s="232">
        <f>F154</f>
        <v>1500</v>
      </c>
      <c r="H154" s="232"/>
      <c r="I154" s="232"/>
      <c r="J154" s="232">
        <f>G154</f>
        <v>1500</v>
      </c>
      <c r="K154" s="233"/>
      <c r="L154" s="234"/>
      <c r="M154" s="30"/>
    </row>
    <row r="155" spans="1:13" ht="17.25" customHeight="1">
      <c r="A155" s="235"/>
      <c r="B155" s="236"/>
      <c r="C155" s="243"/>
      <c r="D155" s="251" t="s">
        <v>607</v>
      </c>
      <c r="E155" s="232">
        <v>0</v>
      </c>
      <c r="F155" s="168">
        <f>'[1]Z 2 '!G582</f>
        <v>1500</v>
      </c>
      <c r="G155" s="168">
        <f>F155</f>
        <v>1500</v>
      </c>
      <c r="H155" s="168"/>
      <c r="I155" s="168"/>
      <c r="J155" s="168">
        <f>G155</f>
        <v>1500</v>
      </c>
      <c r="K155" s="233"/>
      <c r="L155" s="234"/>
      <c r="M155" s="30"/>
    </row>
    <row r="156" spans="1:13" ht="24" customHeight="1">
      <c r="A156" s="225">
        <v>921</v>
      </c>
      <c r="B156" s="226"/>
      <c r="C156" s="241"/>
      <c r="D156" s="228" t="s">
        <v>617</v>
      </c>
      <c r="E156" s="229">
        <v>0</v>
      </c>
      <c r="F156" s="229">
        <f aca="true" t="shared" si="33" ref="F156:J157">F157</f>
        <v>33000</v>
      </c>
      <c r="G156" s="229">
        <f t="shared" si="33"/>
        <v>33000</v>
      </c>
      <c r="H156" s="229">
        <f t="shared" si="33"/>
        <v>0</v>
      </c>
      <c r="I156" s="229">
        <f t="shared" si="33"/>
        <v>0</v>
      </c>
      <c r="J156" s="229">
        <f t="shared" si="33"/>
        <v>33000</v>
      </c>
      <c r="K156" s="230">
        <f>K159</f>
        <v>0</v>
      </c>
      <c r="L156" s="208"/>
      <c r="M156" s="30"/>
    </row>
    <row r="157" spans="1:13" ht="18" customHeight="1">
      <c r="A157" s="506"/>
      <c r="B157" s="507">
        <v>92116</v>
      </c>
      <c r="C157" s="508"/>
      <c r="D157" s="515" t="s">
        <v>214</v>
      </c>
      <c r="E157" s="510"/>
      <c r="F157" s="510">
        <f t="shared" si="33"/>
        <v>33000</v>
      </c>
      <c r="G157" s="510">
        <f t="shared" si="33"/>
        <v>33000</v>
      </c>
      <c r="H157" s="510">
        <f t="shared" si="33"/>
        <v>0</v>
      </c>
      <c r="I157" s="510">
        <f t="shared" si="33"/>
        <v>0</v>
      </c>
      <c r="J157" s="510">
        <f t="shared" si="33"/>
        <v>33000</v>
      </c>
      <c r="K157" s="511"/>
      <c r="L157" s="249"/>
      <c r="M157" s="30"/>
    </row>
    <row r="158" spans="1:13" ht="24.75" customHeight="1">
      <c r="A158" s="235"/>
      <c r="B158" s="236"/>
      <c r="C158" s="243">
        <v>2310</v>
      </c>
      <c r="D158" s="389" t="s">
        <v>795</v>
      </c>
      <c r="E158" s="232"/>
      <c r="F158" s="232">
        <f>'Z 2 '!G629</f>
        <v>33000</v>
      </c>
      <c r="G158" s="232">
        <f>F158</f>
        <v>33000</v>
      </c>
      <c r="H158" s="232"/>
      <c r="I158" s="232"/>
      <c r="J158" s="232">
        <f>G158</f>
        <v>33000</v>
      </c>
      <c r="K158" s="233"/>
      <c r="L158" s="249"/>
      <c r="M158" s="30"/>
    </row>
    <row r="159" spans="1:13" ht="18.75" customHeight="1">
      <c r="A159" s="235"/>
      <c r="B159" s="236"/>
      <c r="C159" s="243"/>
      <c r="D159" s="251" t="s">
        <v>802</v>
      </c>
      <c r="E159" s="232">
        <v>0</v>
      </c>
      <c r="F159" s="168">
        <f>'[1]Z 2 '!G590</f>
        <v>33000</v>
      </c>
      <c r="G159" s="168">
        <f>F159</f>
        <v>33000</v>
      </c>
      <c r="H159" s="168"/>
      <c r="I159" s="168"/>
      <c r="J159" s="168">
        <f>G159</f>
        <v>33000</v>
      </c>
      <c r="K159" s="233"/>
      <c r="L159" s="249"/>
      <c r="M159" s="30"/>
    </row>
    <row r="160" spans="1:13" ht="19.5" customHeight="1" thickBot="1">
      <c r="A160" s="252"/>
      <c r="B160" s="253"/>
      <c r="C160" s="254"/>
      <c r="D160" s="255" t="s">
        <v>618</v>
      </c>
      <c r="E160" s="256">
        <f aca="true" t="shared" si="34" ref="E160:K160">E8+E55</f>
        <v>1898707</v>
      </c>
      <c r="F160" s="256">
        <f t="shared" si="34"/>
        <v>2251989</v>
      </c>
      <c r="G160" s="256">
        <f t="shared" si="34"/>
        <v>1189568</v>
      </c>
      <c r="H160" s="256">
        <f t="shared" si="34"/>
        <v>129523</v>
      </c>
      <c r="I160" s="256">
        <f t="shared" si="34"/>
        <v>19524</v>
      </c>
      <c r="J160" s="256">
        <f t="shared" si="34"/>
        <v>313810</v>
      </c>
      <c r="K160" s="257">
        <f t="shared" si="34"/>
        <v>1062421</v>
      </c>
      <c r="L160" s="208"/>
      <c r="M160" s="208"/>
    </row>
    <row r="161" spans="12:13" ht="19.5" customHeight="1">
      <c r="L161" s="30"/>
      <c r="M161" s="30"/>
    </row>
    <row r="162" spans="1:13" ht="15" customHeight="1">
      <c r="A162" s="258"/>
      <c r="B162" s="258"/>
      <c r="C162" s="258"/>
      <c r="D162" s="258"/>
      <c r="E162" s="258"/>
      <c r="F162" s="258"/>
      <c r="G162" s="258"/>
      <c r="H162" s="505" t="s">
        <v>620</v>
      </c>
      <c r="I162" s="505"/>
      <c r="J162" s="258"/>
      <c r="K162" s="258"/>
      <c r="L162" s="259"/>
      <c r="M162" s="30"/>
    </row>
    <row r="163" spans="1:13" ht="15" customHeight="1">
      <c r="A163" s="15"/>
      <c r="B163" s="15"/>
      <c r="C163" s="15"/>
      <c r="D163" s="15" t="s">
        <v>621</v>
      </c>
      <c r="E163" s="15"/>
      <c r="F163" s="15"/>
      <c r="G163" s="15"/>
      <c r="H163" s="19"/>
      <c r="I163" s="19"/>
      <c r="J163" s="15"/>
      <c r="K163" s="15"/>
      <c r="L163" s="260"/>
      <c r="M163" s="30"/>
    </row>
    <row r="164" spans="1:13" ht="10.5" customHeight="1">
      <c r="A164" s="15"/>
      <c r="B164" s="15"/>
      <c r="C164" s="15"/>
      <c r="D164" s="15"/>
      <c r="E164" s="15"/>
      <c r="F164" s="15"/>
      <c r="G164" s="15"/>
      <c r="H164" s="19" t="s">
        <v>479</v>
      </c>
      <c r="I164" s="19"/>
      <c r="J164" s="15"/>
      <c r="K164" s="15"/>
      <c r="L164" s="260"/>
      <c r="M164" s="30"/>
    </row>
    <row r="165" spans="1:12" ht="14.25" customHeight="1" hidden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 ht="11.25" customHeight="1" hidden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 ht="12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3.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2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8" customHeight="1">
      <c r="A170" s="893"/>
      <c r="B170" s="894"/>
      <c r="C170" s="894"/>
      <c r="D170" s="894"/>
      <c r="E170" s="894"/>
      <c r="F170" s="894"/>
      <c r="G170" s="894"/>
      <c r="H170" s="894"/>
      <c r="I170" s="894"/>
      <c r="J170" s="894"/>
      <c r="K170" s="894"/>
      <c r="L170" s="258"/>
    </row>
    <row r="171" spans="1:12" ht="14.2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4.2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5" customHeight="1">
      <c r="A173" s="8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3.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 ht="1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24.75" customHeight="1">
      <c r="A178" s="895"/>
      <c r="B178" s="895"/>
      <c r="C178" s="895"/>
      <c r="D178" s="895"/>
      <c r="E178" s="895"/>
      <c r="F178" s="895"/>
      <c r="G178" s="895"/>
      <c r="H178" s="895"/>
      <c r="I178" s="895"/>
      <c r="J178" s="895"/>
      <c r="K178" s="895"/>
      <c r="L178" s="261"/>
    </row>
    <row r="179" spans="1:12" ht="54.75" customHeight="1">
      <c r="A179" s="895"/>
      <c r="B179" s="895"/>
      <c r="C179" s="895"/>
      <c r="D179" s="895"/>
      <c r="E179" s="895"/>
      <c r="F179" s="895"/>
      <c r="G179" s="895"/>
      <c r="H179" s="895"/>
      <c r="I179" s="895"/>
      <c r="J179" s="895"/>
      <c r="K179" s="895"/>
      <c r="L179" s="261"/>
    </row>
    <row r="180" spans="1:12" ht="18" customHeight="1" hidden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 ht="15.75" customHeight="1" hidden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1:12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 ht="47.25" customHeight="1">
      <c r="A183" s="896"/>
      <c r="B183" s="896"/>
      <c r="C183" s="896"/>
      <c r="D183" s="896"/>
      <c r="E183" s="896"/>
      <c r="F183" s="896"/>
      <c r="G183" s="896"/>
      <c r="H183" s="896"/>
      <c r="I183" s="896"/>
      <c r="J183" s="896"/>
      <c r="K183" s="896"/>
      <c r="L183" s="262"/>
    </row>
    <row r="184" spans="1:12" ht="26.25" customHeight="1">
      <c r="A184" s="895"/>
      <c r="B184" s="895"/>
      <c r="C184" s="895"/>
      <c r="D184" s="895"/>
      <c r="E184" s="895"/>
      <c r="F184" s="895"/>
      <c r="G184" s="895"/>
      <c r="H184" s="895"/>
      <c r="I184" s="895"/>
      <c r="J184" s="895"/>
      <c r="K184" s="895"/>
      <c r="L184" s="261"/>
    </row>
    <row r="185" spans="1:12" ht="16.5" customHeight="1">
      <c r="A185" s="8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1:12" ht="15" customHeight="1">
      <c r="A186" s="895"/>
      <c r="B186" s="895"/>
      <c r="C186" s="895"/>
      <c r="D186" s="895"/>
      <c r="E186" s="895"/>
      <c r="F186" s="895"/>
      <c r="G186" s="895"/>
      <c r="H186" s="895"/>
      <c r="I186" s="895"/>
      <c r="J186" s="895"/>
      <c r="K186" s="895"/>
      <c r="L186" s="261"/>
    </row>
    <row r="187" spans="1:12" ht="37.5" customHeight="1">
      <c r="A187" s="895"/>
      <c r="B187" s="895"/>
      <c r="C187" s="895"/>
      <c r="D187" s="895"/>
      <c r="E187" s="895"/>
      <c r="F187" s="895"/>
      <c r="G187" s="895"/>
      <c r="H187" s="895"/>
      <c r="I187" s="895"/>
      <c r="J187" s="895"/>
      <c r="K187" s="895"/>
      <c r="L187" s="261"/>
    </row>
    <row r="188" spans="1:12" ht="27.75" customHeight="1">
      <c r="A188" s="895"/>
      <c r="B188" s="895"/>
      <c r="C188" s="895"/>
      <c r="D188" s="895"/>
      <c r="E188" s="895"/>
      <c r="F188" s="895"/>
      <c r="G188" s="895"/>
      <c r="H188" s="895"/>
      <c r="I188" s="895"/>
      <c r="J188" s="895"/>
      <c r="K188" s="895"/>
      <c r="L188" s="261"/>
    </row>
    <row r="189" spans="1:12" ht="27.75" customHeight="1">
      <c r="A189" s="895"/>
      <c r="B189" s="895"/>
      <c r="C189" s="895"/>
      <c r="D189" s="895"/>
      <c r="E189" s="895"/>
      <c r="F189" s="895"/>
      <c r="G189" s="895"/>
      <c r="H189" s="895"/>
      <c r="I189" s="895"/>
      <c r="J189" s="895"/>
      <c r="K189" s="895"/>
      <c r="L189" s="261"/>
    </row>
    <row r="190" spans="1:12" ht="12.75">
      <c r="A190" s="893"/>
      <c r="B190" s="894"/>
      <c r="C190" s="894"/>
      <c r="D190" s="894"/>
      <c r="E190" s="894"/>
      <c r="F190" s="894"/>
      <c r="G190" s="894"/>
      <c r="H190" s="894"/>
      <c r="I190" s="894"/>
      <c r="J190" s="894"/>
      <c r="K190" s="894"/>
      <c r="L190" s="258"/>
    </row>
    <row r="191" spans="1:12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1:12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1:12" ht="29.25" customHeight="1">
      <c r="A195" s="15"/>
      <c r="B195" s="15"/>
      <c r="C195" s="15"/>
      <c r="D195" s="892"/>
      <c r="E195" s="892"/>
      <c r="F195" s="892"/>
      <c r="G195" s="892"/>
      <c r="H195" s="892"/>
      <c r="I195" s="892"/>
      <c r="J195" s="892"/>
      <c r="K195" s="892"/>
      <c r="L195" s="263"/>
    </row>
  </sheetData>
  <mergeCells count="21">
    <mergeCell ref="C1:K1"/>
    <mergeCell ref="A2:K2"/>
    <mergeCell ref="A4:C5"/>
    <mergeCell ref="F4:F6"/>
    <mergeCell ref="G5:G6"/>
    <mergeCell ref="H5:J5"/>
    <mergeCell ref="G4:K4"/>
    <mergeCell ref="A170:K170"/>
    <mergeCell ref="A179:K179"/>
    <mergeCell ref="A178:K178"/>
    <mergeCell ref="D4:D6"/>
    <mergeCell ref="E4:E6"/>
    <mergeCell ref="K5:K6"/>
    <mergeCell ref="D195:K195"/>
    <mergeCell ref="A190:K190"/>
    <mergeCell ref="A186:K186"/>
    <mergeCell ref="A183:K183"/>
    <mergeCell ref="A184:K184"/>
    <mergeCell ref="A188:K188"/>
    <mergeCell ref="A189:K189"/>
    <mergeCell ref="A187:K187"/>
  </mergeCells>
  <printOptions/>
  <pageMargins left="0.6299212598425197" right="0.1968503937007874" top="0.3937007874015748" bottom="0.1968503937007874" header="0.35433070866141736" footer="0.5118110236220472"/>
  <pageSetup horizontalDpi="360" verticalDpi="360" orientation="landscape" paperSize="9" scale="89" r:id="rId1"/>
  <rowBreaks count="5" manualBreakCount="5">
    <brk id="28" max="10" man="1"/>
    <brk id="54" max="10" man="1"/>
    <brk id="80" max="10" man="1"/>
    <brk id="110" max="10" man="1"/>
    <brk id="147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2">
      <selection activeCell="E27" sqref="E27"/>
    </sheetView>
  </sheetViews>
  <sheetFormatPr defaultColWidth="9.00390625" defaultRowHeight="12.75"/>
  <cols>
    <col min="1" max="1" width="4.00390625" style="0" customWidth="1"/>
    <col min="2" max="2" width="31.25390625" style="0" customWidth="1"/>
    <col min="3" max="3" width="10.125" style="0" customWidth="1"/>
    <col min="4" max="4" width="9.875" style="0" bestFit="1" customWidth="1"/>
    <col min="5" max="5" width="9.625" style="0" customWidth="1"/>
    <col min="6" max="6" width="10.125" style="0" customWidth="1"/>
    <col min="7" max="7" width="10.625" style="0" customWidth="1"/>
    <col min="8" max="9" width="10.00390625" style="0" customWidth="1"/>
    <col min="10" max="10" width="10.125" style="0" customWidth="1"/>
    <col min="11" max="11" width="11.00390625" style="0" customWidth="1"/>
    <col min="12" max="12" width="9.875" style="0" customWidth="1"/>
    <col min="13" max="13" width="10.375" style="0" customWidth="1"/>
    <col min="14" max="14" width="0.2421875" style="0" customWidth="1"/>
    <col min="15" max="24" width="9.125" style="0" hidden="1" customWidth="1"/>
    <col min="25" max="25" width="11.00390625" style="0" customWidth="1"/>
  </cols>
  <sheetData>
    <row r="1" spans="4:13" ht="12.75">
      <c r="D1" s="913" t="s">
        <v>6</v>
      </c>
      <c r="E1" s="913"/>
      <c r="F1" s="913"/>
      <c r="G1" s="913"/>
      <c r="H1" s="913"/>
      <c r="I1" s="913"/>
      <c r="J1" s="913"/>
      <c r="K1" s="913"/>
      <c r="L1" s="913"/>
      <c r="M1" s="913"/>
    </row>
    <row r="4" spans="1:13" ht="16.5" thickBot="1">
      <c r="A4" s="914" t="s">
        <v>748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</row>
    <row r="5" spans="1:13" ht="12.75">
      <c r="A5" s="915" t="s">
        <v>282</v>
      </c>
      <c r="B5" s="917" t="s">
        <v>480</v>
      </c>
      <c r="C5" s="919" t="s">
        <v>690</v>
      </c>
      <c r="D5" s="921"/>
      <c r="E5" s="921"/>
      <c r="F5" s="921"/>
      <c r="G5" s="921"/>
      <c r="H5" s="921"/>
      <c r="I5" s="921"/>
      <c r="J5" s="921"/>
      <c r="K5" s="921"/>
      <c r="L5" s="921"/>
      <c r="M5" s="922"/>
    </row>
    <row r="6" spans="1:13" ht="13.5" thickBot="1">
      <c r="A6" s="916"/>
      <c r="B6" s="918"/>
      <c r="C6" s="920"/>
      <c r="D6" s="142">
        <v>2007</v>
      </c>
      <c r="E6" s="142">
        <v>2008</v>
      </c>
      <c r="F6" s="142">
        <v>2009</v>
      </c>
      <c r="G6" s="142">
        <v>2010</v>
      </c>
      <c r="H6" s="142">
        <v>2011</v>
      </c>
      <c r="I6" s="142">
        <v>2012</v>
      </c>
      <c r="J6" s="142">
        <v>2013</v>
      </c>
      <c r="K6" s="142">
        <v>2014</v>
      </c>
      <c r="L6" s="142">
        <v>2015</v>
      </c>
      <c r="M6" s="143">
        <v>2016</v>
      </c>
    </row>
    <row r="7" spans="1:13" ht="11.25" customHeight="1" thickBot="1">
      <c r="A7" s="132">
        <v>1</v>
      </c>
      <c r="B7" s="131">
        <v>2</v>
      </c>
      <c r="C7" s="131">
        <v>3</v>
      </c>
      <c r="D7" s="146">
        <v>6</v>
      </c>
      <c r="E7" s="131">
        <v>7</v>
      </c>
      <c r="F7" s="131">
        <v>8</v>
      </c>
      <c r="G7" s="131">
        <v>9</v>
      </c>
      <c r="H7" s="131">
        <v>10</v>
      </c>
      <c r="I7" s="131">
        <v>11</v>
      </c>
      <c r="J7" s="131">
        <v>12</v>
      </c>
      <c r="K7" s="131">
        <v>13</v>
      </c>
      <c r="L7" s="131"/>
      <c r="M7" s="147">
        <v>14</v>
      </c>
    </row>
    <row r="8" spans="1:13" ht="15.75" customHeight="1">
      <c r="A8" s="144" t="s">
        <v>292</v>
      </c>
      <c r="B8" s="145" t="s">
        <v>481</v>
      </c>
      <c r="C8" s="148">
        <v>9751658</v>
      </c>
      <c r="D8" s="148">
        <v>8520564</v>
      </c>
      <c r="E8" s="148">
        <v>7246271</v>
      </c>
      <c r="F8" s="148">
        <v>5749703</v>
      </c>
      <c r="G8" s="148">
        <v>4343135</v>
      </c>
      <c r="H8" s="148">
        <v>2966567</v>
      </c>
      <c r="I8" s="148">
        <v>1590000</v>
      </c>
      <c r="J8" s="148">
        <v>640000</v>
      </c>
      <c r="K8" s="148">
        <v>320000</v>
      </c>
      <c r="L8" s="148"/>
      <c r="M8" s="149">
        <v>0</v>
      </c>
    </row>
    <row r="9" spans="1:13" ht="13.5" customHeight="1">
      <c r="A9" s="141" t="s">
        <v>293</v>
      </c>
      <c r="B9" s="117" t="s">
        <v>482</v>
      </c>
      <c r="C9" s="150">
        <v>72000</v>
      </c>
      <c r="D9" s="150">
        <v>36000</v>
      </c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/>
      <c r="M9" s="151">
        <v>0</v>
      </c>
    </row>
    <row r="10" spans="1:13" ht="17.25" customHeight="1">
      <c r="A10" s="141" t="s">
        <v>295</v>
      </c>
      <c r="B10" s="117" t="s">
        <v>701</v>
      </c>
      <c r="C10" s="150">
        <v>0</v>
      </c>
      <c r="D10" s="150">
        <v>918528</v>
      </c>
      <c r="E10" s="150">
        <v>860000</v>
      </c>
      <c r="F10" s="150">
        <v>800000</v>
      </c>
      <c r="G10" s="150">
        <v>650000</v>
      </c>
      <c r="H10" s="150">
        <v>500000</v>
      </c>
      <c r="I10" s="150">
        <v>350000</v>
      </c>
      <c r="J10" s="150">
        <v>200000</v>
      </c>
      <c r="K10" s="150">
        <v>100000</v>
      </c>
      <c r="L10" s="150">
        <v>0</v>
      </c>
      <c r="M10" s="151">
        <v>0</v>
      </c>
    </row>
    <row r="11" spans="1:13" ht="12.75">
      <c r="A11" s="141" t="s">
        <v>297</v>
      </c>
      <c r="B11" s="107" t="s">
        <v>507</v>
      </c>
      <c r="C11" s="150"/>
      <c r="D11" s="150">
        <f>'Z10'!D15</f>
        <v>55400</v>
      </c>
      <c r="E11" s="150">
        <v>44400</v>
      </c>
      <c r="F11" s="150">
        <v>33400</v>
      </c>
      <c r="G11" s="150">
        <v>22400</v>
      </c>
      <c r="H11" s="150">
        <v>11400</v>
      </c>
      <c r="I11" s="150"/>
      <c r="J11" s="150"/>
      <c r="K11" s="150"/>
      <c r="L11" s="150"/>
      <c r="M11" s="151">
        <v>0</v>
      </c>
    </row>
    <row r="12" spans="1:13" ht="21.75" customHeight="1">
      <c r="A12" s="141" t="s">
        <v>299</v>
      </c>
      <c r="B12" s="117" t="s">
        <v>483</v>
      </c>
      <c r="C12" s="150">
        <v>712168</v>
      </c>
      <c r="D12" s="150">
        <f>'Z10'!D16</f>
        <v>776330</v>
      </c>
      <c r="E12" s="150"/>
      <c r="F12" s="150"/>
      <c r="G12" s="150"/>
      <c r="H12" s="150"/>
      <c r="I12" s="150"/>
      <c r="J12" s="150"/>
      <c r="K12" s="150"/>
      <c r="L12" s="150"/>
      <c r="M12" s="151">
        <v>0</v>
      </c>
    </row>
    <row r="13" spans="1:13" ht="21.75" customHeight="1">
      <c r="A13" s="141" t="s">
        <v>321</v>
      </c>
      <c r="B13" s="117" t="s">
        <v>484</v>
      </c>
      <c r="C13" s="150">
        <v>739000</v>
      </c>
      <c r="D13" s="150">
        <v>1073439</v>
      </c>
      <c r="E13" s="150">
        <v>1058439</v>
      </c>
      <c r="F13" s="150">
        <v>882035</v>
      </c>
      <c r="G13" s="150">
        <v>705631</v>
      </c>
      <c r="H13" s="150">
        <v>529227</v>
      </c>
      <c r="I13" s="150">
        <v>352823</v>
      </c>
      <c r="J13" s="150">
        <v>176419</v>
      </c>
      <c r="K13" s="150">
        <v>0</v>
      </c>
      <c r="L13" s="150"/>
      <c r="M13" s="151">
        <v>0</v>
      </c>
    </row>
    <row r="14" spans="1:13" ht="21" customHeight="1">
      <c r="A14" s="141" t="s">
        <v>322</v>
      </c>
      <c r="B14" s="117" t="s">
        <v>485</v>
      </c>
      <c r="C14" s="150">
        <v>0</v>
      </c>
      <c r="D14" s="150">
        <v>0</v>
      </c>
      <c r="E14" s="150">
        <v>279877</v>
      </c>
      <c r="F14" s="150">
        <v>191985</v>
      </c>
      <c r="G14" s="150">
        <v>214251</v>
      </c>
      <c r="H14" s="150">
        <v>280968</v>
      </c>
      <c r="I14" s="150">
        <v>1099598</v>
      </c>
      <c r="J14" s="150">
        <v>105398</v>
      </c>
      <c r="K14" s="150">
        <v>102446</v>
      </c>
      <c r="L14" s="150">
        <v>36982</v>
      </c>
      <c r="M14" s="151">
        <v>0</v>
      </c>
    </row>
    <row r="15" spans="1:13" ht="19.5" customHeight="1">
      <c r="A15" s="141" t="s">
        <v>310</v>
      </c>
      <c r="B15" s="117" t="s">
        <v>486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/>
      <c r="M15" s="151">
        <v>0</v>
      </c>
    </row>
    <row r="16" spans="1:13" ht="12.75">
      <c r="A16" s="141"/>
      <c r="B16" s="107" t="s">
        <v>319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/>
      <c r="M16" s="151">
        <v>0</v>
      </c>
    </row>
    <row r="17" spans="1:13" ht="12.75">
      <c r="A17" s="141"/>
      <c r="B17" s="107" t="s">
        <v>320</v>
      </c>
      <c r="C17" s="150">
        <v>0</v>
      </c>
      <c r="D17" s="150">
        <v>0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/>
      <c r="M17" s="151">
        <v>0</v>
      </c>
    </row>
    <row r="18" spans="1:13" ht="12.75">
      <c r="A18" s="141"/>
      <c r="B18" s="107" t="s">
        <v>487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/>
      <c r="M18" s="151">
        <v>0</v>
      </c>
    </row>
    <row r="19" spans="1:13" ht="12.75">
      <c r="A19" s="141"/>
      <c r="B19" s="107" t="s">
        <v>488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/>
      <c r="M19" s="151">
        <v>0</v>
      </c>
    </row>
    <row r="20" spans="1:13" ht="16.5" customHeight="1">
      <c r="A20" s="141" t="s">
        <v>348</v>
      </c>
      <c r="B20" s="107" t="s">
        <v>489</v>
      </c>
      <c r="C20" s="150">
        <f>C8+C9+C10+C11+C12+C13+C14+C15</f>
        <v>11274826</v>
      </c>
      <c r="D20" s="150">
        <f aca="true" t="shared" si="0" ref="D20:M20">D8+D9+D10+D11+D12+D13+D14+D15</f>
        <v>11380261</v>
      </c>
      <c r="E20" s="150">
        <f t="shared" si="0"/>
        <v>9488987</v>
      </c>
      <c r="F20" s="150">
        <f t="shared" si="0"/>
        <v>7657123</v>
      </c>
      <c r="G20" s="150">
        <f t="shared" si="0"/>
        <v>5935417</v>
      </c>
      <c r="H20" s="150">
        <f t="shared" si="0"/>
        <v>4288162</v>
      </c>
      <c r="I20" s="150">
        <f t="shared" si="0"/>
        <v>3392421</v>
      </c>
      <c r="J20" s="150">
        <f t="shared" si="0"/>
        <v>1121817</v>
      </c>
      <c r="K20" s="150">
        <f t="shared" si="0"/>
        <v>522446</v>
      </c>
      <c r="L20" s="150">
        <f t="shared" si="0"/>
        <v>36982</v>
      </c>
      <c r="M20" s="151">
        <f t="shared" si="0"/>
        <v>0</v>
      </c>
    </row>
    <row r="21" spans="1:13" ht="17.25" customHeight="1">
      <c r="A21" s="141" t="s">
        <v>346</v>
      </c>
      <c r="B21" s="107" t="s">
        <v>323</v>
      </c>
      <c r="C21" s="150">
        <v>32973160</v>
      </c>
      <c r="D21" s="150">
        <f>'Z 1'!I174</f>
        <v>38242654</v>
      </c>
      <c r="E21" s="150">
        <v>30145000</v>
      </c>
      <c r="F21" s="150">
        <v>29600000</v>
      </c>
      <c r="G21" s="150">
        <v>29200000</v>
      </c>
      <c r="H21" s="150">
        <v>29400000</v>
      </c>
      <c r="I21" s="150">
        <v>29500000</v>
      </c>
      <c r="J21" s="150">
        <v>29600000</v>
      </c>
      <c r="K21" s="150">
        <v>29700000</v>
      </c>
      <c r="L21" s="150">
        <v>30000000</v>
      </c>
      <c r="M21" s="151">
        <v>30100000</v>
      </c>
    </row>
    <row r="22" spans="1:13" ht="20.25" customHeight="1">
      <c r="A22" s="906" t="s">
        <v>490</v>
      </c>
      <c r="B22" s="907"/>
      <c r="C22" s="118">
        <f>C20/C21</f>
        <v>0.3419395047365797</v>
      </c>
      <c r="D22" s="118">
        <f aca="true" t="shared" si="1" ref="D22:M22">D20/D21</f>
        <v>0.29758031437880855</v>
      </c>
      <c r="E22" s="118">
        <f t="shared" si="1"/>
        <v>0.3147781389948582</v>
      </c>
      <c r="F22" s="118">
        <f t="shared" si="1"/>
        <v>0.2586865878378378</v>
      </c>
      <c r="G22" s="118">
        <f t="shared" si="1"/>
        <v>0.20326770547945205</v>
      </c>
      <c r="H22" s="118">
        <f t="shared" si="1"/>
        <v>0.14585585034013607</v>
      </c>
      <c r="I22" s="118">
        <f t="shared" si="1"/>
        <v>0.1149973220338983</v>
      </c>
      <c r="J22" s="118">
        <f t="shared" si="1"/>
        <v>0.037899222972972976</v>
      </c>
      <c r="K22" s="118">
        <f t="shared" si="1"/>
        <v>0.01759077441077441</v>
      </c>
      <c r="L22" s="118">
        <f t="shared" si="1"/>
        <v>0.0012327333333333333</v>
      </c>
      <c r="M22" s="118">
        <f t="shared" si="1"/>
        <v>0</v>
      </c>
    </row>
    <row r="23" spans="1:13" ht="19.5">
      <c r="A23" s="114"/>
      <c r="B23" s="119" t="s">
        <v>491</v>
      </c>
      <c r="C23" s="150">
        <v>1406568</v>
      </c>
      <c r="D23" s="154">
        <v>1231094</v>
      </c>
      <c r="E23" s="154">
        <v>1274293</v>
      </c>
      <c r="F23" s="154">
        <v>1496568</v>
      </c>
      <c r="G23" s="150">
        <v>1406568</v>
      </c>
      <c r="H23" s="150">
        <v>1376568</v>
      </c>
      <c r="I23" s="150">
        <v>1376567</v>
      </c>
      <c r="J23" s="150">
        <v>950000</v>
      </c>
      <c r="K23" s="150">
        <v>320000</v>
      </c>
      <c r="L23" s="150">
        <v>320000</v>
      </c>
      <c r="M23" s="151">
        <v>0</v>
      </c>
    </row>
    <row r="24" spans="1:13" ht="21.75" customHeight="1">
      <c r="A24" s="114"/>
      <c r="B24" s="117" t="s">
        <v>492</v>
      </c>
      <c r="C24" s="150">
        <v>36000</v>
      </c>
      <c r="D24" s="150">
        <v>36000</v>
      </c>
      <c r="E24" s="150">
        <v>36000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/>
      <c r="M24" s="151">
        <v>0</v>
      </c>
    </row>
    <row r="25" spans="1:13" ht="20.25" customHeight="1">
      <c r="A25" s="114"/>
      <c r="B25" s="117" t="s">
        <v>704</v>
      </c>
      <c r="C25" s="150">
        <v>0</v>
      </c>
      <c r="D25" s="150">
        <v>0</v>
      </c>
      <c r="E25" s="150">
        <v>11000</v>
      </c>
      <c r="F25" s="150">
        <v>11000</v>
      </c>
      <c r="G25" s="150">
        <v>11000</v>
      </c>
      <c r="H25" s="150">
        <v>11000</v>
      </c>
      <c r="I25" s="150">
        <v>11400</v>
      </c>
      <c r="J25" s="150"/>
      <c r="K25" s="150"/>
      <c r="L25" s="150"/>
      <c r="M25" s="151">
        <v>0</v>
      </c>
    </row>
    <row r="26" spans="1:13" ht="21" customHeight="1">
      <c r="A26" s="114"/>
      <c r="B26" s="117" t="s">
        <v>493</v>
      </c>
      <c r="C26" s="150">
        <v>0</v>
      </c>
      <c r="D26" s="150">
        <v>0</v>
      </c>
      <c r="E26" s="150">
        <v>58528</v>
      </c>
      <c r="F26" s="150">
        <v>60000</v>
      </c>
      <c r="G26" s="150">
        <v>150000</v>
      </c>
      <c r="H26" s="150">
        <v>150000</v>
      </c>
      <c r="I26" s="150">
        <v>150000</v>
      </c>
      <c r="J26" s="150">
        <v>150000</v>
      </c>
      <c r="K26" s="150">
        <v>100000</v>
      </c>
      <c r="L26" s="150">
        <v>100000</v>
      </c>
      <c r="M26" s="151">
        <v>0</v>
      </c>
    </row>
    <row r="27" spans="1:13" ht="20.25" customHeight="1">
      <c r="A27" s="114"/>
      <c r="B27" s="117" t="s">
        <v>494</v>
      </c>
      <c r="C27" s="150">
        <v>1887123</v>
      </c>
      <c r="D27" s="150">
        <f>C12</f>
        <v>712168</v>
      </c>
      <c r="E27" s="150">
        <f>D12</f>
        <v>776330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/>
      <c r="M27" s="151">
        <v>0</v>
      </c>
    </row>
    <row r="28" spans="1:13" ht="21.75" customHeight="1">
      <c r="A28" s="114"/>
      <c r="B28" s="117" t="s">
        <v>495</v>
      </c>
      <c r="C28" s="150">
        <v>0</v>
      </c>
      <c r="D28" s="150">
        <v>0</v>
      </c>
      <c r="E28" s="150">
        <v>15000</v>
      </c>
      <c r="F28" s="150">
        <v>176404</v>
      </c>
      <c r="G28" s="150">
        <v>176404</v>
      </c>
      <c r="H28" s="150">
        <v>176404</v>
      </c>
      <c r="I28" s="150">
        <v>176404</v>
      </c>
      <c r="J28" s="150">
        <v>176404</v>
      </c>
      <c r="K28" s="150">
        <v>176419</v>
      </c>
      <c r="L28" s="150"/>
      <c r="M28" s="151">
        <v>0</v>
      </c>
    </row>
    <row r="29" spans="1:13" ht="14.25" customHeight="1">
      <c r="A29" s="908" t="s">
        <v>496</v>
      </c>
      <c r="B29" s="909"/>
      <c r="C29" s="152">
        <f aca="true" t="shared" si="2" ref="C29:M29">C23+C24+C25+C26+C27+C28</f>
        <v>3329691</v>
      </c>
      <c r="D29" s="152">
        <f t="shared" si="2"/>
        <v>1979262</v>
      </c>
      <c r="E29" s="152">
        <f t="shared" si="2"/>
        <v>2171151</v>
      </c>
      <c r="F29" s="152">
        <f t="shared" si="2"/>
        <v>1743972</v>
      </c>
      <c r="G29" s="152">
        <f t="shared" si="2"/>
        <v>1743972</v>
      </c>
      <c r="H29" s="152">
        <f t="shared" si="2"/>
        <v>1713972</v>
      </c>
      <c r="I29" s="152">
        <f t="shared" si="2"/>
        <v>1714371</v>
      </c>
      <c r="J29" s="152">
        <f t="shared" si="2"/>
        <v>1276404</v>
      </c>
      <c r="K29" s="152">
        <f t="shared" si="2"/>
        <v>596419</v>
      </c>
      <c r="L29" s="152">
        <f t="shared" si="2"/>
        <v>420000</v>
      </c>
      <c r="M29" s="153">
        <f t="shared" si="2"/>
        <v>0</v>
      </c>
    </row>
    <row r="30" spans="1:13" ht="15.75" customHeight="1" thickBot="1">
      <c r="A30" s="910" t="s">
        <v>497</v>
      </c>
      <c r="B30" s="911"/>
      <c r="C30" s="115">
        <f aca="true" t="shared" si="3" ref="C30:M30">C29/C21</f>
        <v>0.1009818591848643</v>
      </c>
      <c r="D30" s="115">
        <f t="shared" si="3"/>
        <v>0.05175535149835574</v>
      </c>
      <c r="E30" s="115">
        <f t="shared" si="3"/>
        <v>0.07202358600099519</v>
      </c>
      <c r="F30" s="115">
        <f t="shared" si="3"/>
        <v>0.05891797297297297</v>
      </c>
      <c r="G30" s="115">
        <f t="shared" si="3"/>
        <v>0.059725068493150686</v>
      </c>
      <c r="H30" s="115">
        <f t="shared" si="3"/>
        <v>0.05829836734693877</v>
      </c>
      <c r="I30" s="115">
        <f t="shared" si="3"/>
        <v>0.05811427118644068</v>
      </c>
      <c r="J30" s="115">
        <f t="shared" si="3"/>
        <v>0.04312175675675676</v>
      </c>
      <c r="K30" s="115">
        <f t="shared" si="3"/>
        <v>0.02008144781144781</v>
      </c>
      <c r="L30" s="115">
        <f t="shared" si="3"/>
        <v>0.014</v>
      </c>
      <c r="M30" s="116">
        <f t="shared" si="3"/>
        <v>0</v>
      </c>
    </row>
    <row r="31" spans="1:13" ht="12.75">
      <c r="A31" s="108"/>
      <c r="B31" s="108"/>
      <c r="C31" s="108"/>
      <c r="D31" s="108"/>
      <c r="E31" s="108"/>
      <c r="F31" s="912" t="s">
        <v>141</v>
      </c>
      <c r="G31" s="912"/>
      <c r="H31" s="912"/>
      <c r="I31" s="912"/>
      <c r="J31" s="912"/>
      <c r="K31" s="912"/>
      <c r="L31" s="912"/>
      <c r="M31" s="912"/>
    </row>
    <row r="33" spans="8:10" ht="15" customHeight="1">
      <c r="H33" s="18"/>
      <c r="I33" s="18" t="s">
        <v>498</v>
      </c>
      <c r="J33" s="18"/>
    </row>
    <row r="34" ht="25.5" customHeight="1">
      <c r="J34" s="18"/>
    </row>
  </sheetData>
  <mergeCells count="10">
    <mergeCell ref="D1:M1"/>
    <mergeCell ref="A4:M4"/>
    <mergeCell ref="A5:A6"/>
    <mergeCell ref="B5:B6"/>
    <mergeCell ref="C5:C6"/>
    <mergeCell ref="D5:M5"/>
    <mergeCell ref="A22:B22"/>
    <mergeCell ref="A29:B29"/>
    <mergeCell ref="A30:B30"/>
    <mergeCell ref="F31:M3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2">
      <selection activeCell="D11" sqref="D11"/>
    </sheetView>
  </sheetViews>
  <sheetFormatPr defaultColWidth="9.00390625" defaultRowHeight="12.75"/>
  <cols>
    <col min="1" max="1" width="4.375" style="0" customWidth="1"/>
    <col min="2" max="2" width="43.625" style="0" customWidth="1"/>
    <col min="3" max="3" width="18.75390625" style="0" customWidth="1"/>
    <col min="4" max="4" width="21.25390625" style="0" customWidth="1"/>
    <col min="5" max="6" width="27.375" style="0" customWidth="1"/>
  </cols>
  <sheetData>
    <row r="1" ht="12.75" customHeight="1"/>
    <row r="2" spans="3:6" ht="37.5" customHeight="1">
      <c r="C2" s="925" t="s">
        <v>7</v>
      </c>
      <c r="D2" s="925"/>
      <c r="E2" s="24"/>
      <c r="F2" s="24"/>
    </row>
    <row r="3" spans="1:9" ht="15.75">
      <c r="A3" s="155"/>
      <c r="B3" s="155" t="s">
        <v>682</v>
      </c>
      <c r="C3" s="155"/>
      <c r="D3" s="155"/>
      <c r="E3" s="155"/>
      <c r="F3" s="155"/>
      <c r="G3" s="155"/>
      <c r="H3" s="155"/>
      <c r="I3" s="155"/>
    </row>
    <row r="4" spans="1:9" ht="18.75" customHeight="1">
      <c r="A4" s="12"/>
      <c r="B4" s="12" t="s">
        <v>660</v>
      </c>
      <c r="C4" s="12"/>
      <c r="D4" s="12"/>
      <c r="E4" s="12"/>
      <c r="F4" s="12"/>
      <c r="G4" s="12"/>
      <c r="H4" s="12"/>
      <c r="I4" s="12"/>
    </row>
    <row r="5" ht="28.5" customHeight="1" thickBot="1"/>
    <row r="6" spans="1:9" ht="12.75">
      <c r="A6" s="915" t="s">
        <v>282</v>
      </c>
      <c r="B6" s="917" t="s">
        <v>283</v>
      </c>
      <c r="C6" s="927" t="s">
        <v>284</v>
      </c>
      <c r="D6" s="922" t="s">
        <v>381</v>
      </c>
      <c r="E6" s="17"/>
      <c r="F6" s="17"/>
      <c r="G6" s="926"/>
      <c r="H6" s="926"/>
      <c r="I6" s="926"/>
    </row>
    <row r="7" spans="1:9" ht="12.75">
      <c r="A7" s="923"/>
      <c r="B7" s="929"/>
      <c r="C7" s="928"/>
      <c r="D7" s="924"/>
      <c r="E7" s="17"/>
      <c r="F7" s="17"/>
      <c r="G7" s="926"/>
      <c r="H7" s="926"/>
      <c r="I7" s="926"/>
    </row>
    <row r="8" spans="1:6" ht="12.75">
      <c r="A8" s="695">
        <v>1</v>
      </c>
      <c r="B8" s="696">
        <v>2</v>
      </c>
      <c r="C8" s="696">
        <v>3</v>
      </c>
      <c r="D8" s="697">
        <v>5</v>
      </c>
      <c r="E8" s="25"/>
      <c r="F8" s="25"/>
    </row>
    <row r="9" spans="1:6" ht="21" customHeight="1">
      <c r="A9" s="158" t="s">
        <v>285</v>
      </c>
      <c r="B9" s="139" t="s">
        <v>286</v>
      </c>
      <c r="C9" s="159"/>
      <c r="D9" s="160">
        <f>'Z 1'!I174</f>
        <v>38242654</v>
      </c>
      <c r="E9" s="9"/>
      <c r="F9" s="9"/>
    </row>
    <row r="10" spans="1:6" ht="24" customHeight="1">
      <c r="A10" s="158" t="s">
        <v>287</v>
      </c>
      <c r="B10" s="139" t="s">
        <v>288</v>
      </c>
      <c r="C10" s="159"/>
      <c r="D10" s="160">
        <f>'Z 2 '!G636</f>
        <v>38479052</v>
      </c>
      <c r="E10" s="9"/>
      <c r="F10" s="9"/>
    </row>
    <row r="11" spans="1:6" ht="18.75" customHeight="1">
      <c r="A11" s="13"/>
      <c r="B11" s="138" t="s">
        <v>289</v>
      </c>
      <c r="C11" s="4"/>
      <c r="D11" s="161">
        <f>D9-D10</f>
        <v>-236398</v>
      </c>
      <c r="E11" s="9"/>
      <c r="F11" s="9"/>
    </row>
    <row r="12" spans="1:6" ht="18" customHeight="1">
      <c r="A12" s="137"/>
      <c r="B12" s="128" t="s">
        <v>661</v>
      </c>
      <c r="C12" s="135"/>
      <c r="D12" s="161">
        <f>D13-D22</f>
        <v>236398</v>
      </c>
      <c r="E12" s="9"/>
      <c r="F12" s="9"/>
    </row>
    <row r="13" spans="1:6" ht="23.25" customHeight="1">
      <c r="A13" s="133" t="s">
        <v>290</v>
      </c>
      <c r="B13" s="139" t="s">
        <v>291</v>
      </c>
      <c r="C13" s="134"/>
      <c r="D13" s="162">
        <f>D14+D15+D16+D17+D18+D19+D20+D21</f>
        <v>2215660</v>
      </c>
      <c r="E13" s="16"/>
      <c r="F13" s="16"/>
    </row>
    <row r="14" spans="1:6" ht="18" customHeight="1">
      <c r="A14" s="13" t="s">
        <v>292</v>
      </c>
      <c r="B14" s="138" t="s">
        <v>449</v>
      </c>
      <c r="C14" s="1" t="s">
        <v>662</v>
      </c>
      <c r="D14" s="161">
        <v>1252967</v>
      </c>
      <c r="E14" s="9"/>
      <c r="F14" s="9"/>
    </row>
    <row r="15" spans="1:6" ht="18.75" customHeight="1">
      <c r="A15" s="13" t="s">
        <v>293</v>
      </c>
      <c r="B15" s="140" t="s">
        <v>294</v>
      </c>
      <c r="C15" s="1" t="s">
        <v>662</v>
      </c>
      <c r="D15" s="161">
        <v>55400</v>
      </c>
      <c r="E15" s="9"/>
      <c r="F15" s="9"/>
    </row>
    <row r="16" spans="1:6" ht="24">
      <c r="A16" s="13" t="s">
        <v>295</v>
      </c>
      <c r="B16" s="138" t="s">
        <v>405</v>
      </c>
      <c r="C16" s="1" t="s">
        <v>402</v>
      </c>
      <c r="D16" s="161">
        <v>776330</v>
      </c>
      <c r="E16" s="9"/>
      <c r="F16" s="9"/>
    </row>
    <row r="17" spans="1:6" ht="18" customHeight="1">
      <c r="A17" s="13" t="s">
        <v>297</v>
      </c>
      <c r="B17" s="140" t="s">
        <v>296</v>
      </c>
      <c r="C17" s="1" t="s">
        <v>663</v>
      </c>
      <c r="D17" s="161">
        <v>0</v>
      </c>
      <c r="E17" s="9"/>
      <c r="F17" s="9"/>
    </row>
    <row r="18" spans="1:6" ht="18" customHeight="1">
      <c r="A18" s="13" t="s">
        <v>299</v>
      </c>
      <c r="B18" s="140" t="s">
        <v>298</v>
      </c>
      <c r="C18" s="1" t="s">
        <v>664</v>
      </c>
      <c r="D18" s="161">
        <v>0</v>
      </c>
      <c r="E18" s="9"/>
      <c r="F18" s="9"/>
    </row>
    <row r="19" spans="1:6" ht="18.75" customHeight="1">
      <c r="A19" s="13" t="s">
        <v>321</v>
      </c>
      <c r="B19" s="138" t="s">
        <v>308</v>
      </c>
      <c r="C19" s="1" t="s">
        <v>665</v>
      </c>
      <c r="D19" s="161">
        <v>0</v>
      </c>
      <c r="E19" s="9"/>
      <c r="F19" s="9"/>
    </row>
    <row r="20" spans="1:6" ht="18.75" customHeight="1">
      <c r="A20" s="13" t="s">
        <v>322</v>
      </c>
      <c r="B20" s="138" t="s">
        <v>309</v>
      </c>
      <c r="C20" s="1" t="s">
        <v>666</v>
      </c>
      <c r="D20" s="161">
        <v>0</v>
      </c>
      <c r="E20" s="9"/>
      <c r="F20" s="9"/>
    </row>
    <row r="21" spans="1:6" ht="20.25" customHeight="1">
      <c r="A21" s="13" t="s">
        <v>310</v>
      </c>
      <c r="B21" s="138" t="s">
        <v>311</v>
      </c>
      <c r="C21" s="1" t="s">
        <v>663</v>
      </c>
      <c r="D21" s="161">
        <v>130963</v>
      </c>
      <c r="E21" s="9"/>
      <c r="F21" s="9"/>
    </row>
    <row r="22" spans="1:6" ht="23.25" customHeight="1">
      <c r="A22" s="133" t="s">
        <v>312</v>
      </c>
      <c r="B22" s="139" t="s">
        <v>313</v>
      </c>
      <c r="C22" s="136"/>
      <c r="D22" s="162">
        <f>D23+D24+D25+D26+D27+D28+D29</f>
        <v>1979262</v>
      </c>
      <c r="E22" s="16"/>
      <c r="F22" s="16"/>
    </row>
    <row r="23" spans="1:6" ht="17.25" customHeight="1">
      <c r="A23" s="13" t="s">
        <v>292</v>
      </c>
      <c r="B23" s="140" t="s">
        <v>314</v>
      </c>
      <c r="C23" s="1" t="s">
        <v>667</v>
      </c>
      <c r="D23" s="161">
        <v>1231094</v>
      </c>
      <c r="E23" s="9"/>
      <c r="F23" s="9"/>
    </row>
    <row r="24" spans="1:6" ht="18.75" customHeight="1">
      <c r="A24" s="13" t="s">
        <v>293</v>
      </c>
      <c r="B24" s="140" t="s">
        <v>315</v>
      </c>
      <c r="C24" s="1" t="s">
        <v>668</v>
      </c>
      <c r="D24" s="161">
        <v>0</v>
      </c>
      <c r="E24" s="9"/>
      <c r="F24" s="9"/>
    </row>
    <row r="25" spans="1:6" ht="19.5" customHeight="1">
      <c r="A25" s="13" t="s">
        <v>295</v>
      </c>
      <c r="B25" s="140" t="s">
        <v>139</v>
      </c>
      <c r="C25" s="1" t="s">
        <v>667</v>
      </c>
      <c r="D25" s="161">
        <v>36000</v>
      </c>
      <c r="E25" s="9"/>
      <c r="F25" s="9"/>
    </row>
    <row r="26" spans="1:6" ht="36">
      <c r="A26" s="13" t="s">
        <v>297</v>
      </c>
      <c r="B26" s="138" t="s">
        <v>117</v>
      </c>
      <c r="C26" s="1" t="s">
        <v>406</v>
      </c>
      <c r="D26" s="161">
        <v>712168</v>
      </c>
      <c r="E26" s="9"/>
      <c r="F26" s="9"/>
    </row>
    <row r="27" spans="1:12" ht="21.75" customHeight="1">
      <c r="A27" s="13" t="s">
        <v>299</v>
      </c>
      <c r="B27" s="140" t="s">
        <v>316</v>
      </c>
      <c r="C27" s="1" t="s">
        <v>669</v>
      </c>
      <c r="D27" s="161">
        <v>0</v>
      </c>
      <c r="E27" s="9"/>
      <c r="F27" s="9"/>
      <c r="L27" s="9"/>
    </row>
    <row r="28" spans="1:6" ht="20.25" customHeight="1">
      <c r="A28" s="13" t="s">
        <v>321</v>
      </c>
      <c r="B28" s="140" t="s">
        <v>317</v>
      </c>
      <c r="C28" s="1" t="s">
        <v>670</v>
      </c>
      <c r="D28" s="161">
        <v>0</v>
      </c>
      <c r="E28" s="9"/>
      <c r="F28" s="9"/>
    </row>
    <row r="29" spans="1:6" ht="21" customHeight="1" thickBot="1">
      <c r="A29" s="11" t="s">
        <v>322</v>
      </c>
      <c r="B29" s="156" t="s">
        <v>318</v>
      </c>
      <c r="C29" s="157" t="s">
        <v>671</v>
      </c>
      <c r="D29" s="163">
        <v>0</v>
      </c>
      <c r="E29" s="9"/>
      <c r="F29" s="9"/>
    </row>
    <row r="30" spans="1:6" ht="21" customHeight="1">
      <c r="A30" s="692"/>
      <c r="B30" s="693"/>
      <c r="C30" s="692"/>
      <c r="D30" s="694"/>
      <c r="E30" s="9"/>
      <c r="F30" s="9"/>
    </row>
    <row r="31" ht="12.75">
      <c r="C31" t="s">
        <v>141</v>
      </c>
    </row>
    <row r="33" ht="12.75">
      <c r="C33" t="s">
        <v>479</v>
      </c>
    </row>
    <row r="34" ht="12.75" hidden="1"/>
  </sheetData>
  <mergeCells count="6">
    <mergeCell ref="A6:A7"/>
    <mergeCell ref="D6:D7"/>
    <mergeCell ref="C2:D2"/>
    <mergeCell ref="G6:I7"/>
    <mergeCell ref="C6:C7"/>
    <mergeCell ref="B6:B7"/>
  </mergeCells>
  <printOptions/>
  <pageMargins left="0.8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14" sqref="B14"/>
    </sheetView>
  </sheetViews>
  <sheetFormatPr defaultColWidth="9.00390625" defaultRowHeight="12.75"/>
  <cols>
    <col min="1" max="1" width="7.375" style="0" customWidth="1"/>
    <col min="2" max="2" width="51.125" style="0" customWidth="1"/>
    <col min="3" max="3" width="27.75390625" style="0" customWidth="1"/>
  </cols>
  <sheetData>
    <row r="1" ht="13.5" customHeight="1">
      <c r="C1" s="264"/>
    </row>
    <row r="2" spans="2:3" ht="20.25" customHeight="1">
      <c r="B2" s="100" t="s">
        <v>8</v>
      </c>
      <c r="C2" s="264"/>
    </row>
    <row r="3" spans="1:3" ht="54.75" customHeight="1">
      <c r="A3" s="930" t="s">
        <v>622</v>
      </c>
      <c r="B3" s="930"/>
      <c r="C3" s="930"/>
    </row>
    <row r="4" spans="1:3" ht="15.75">
      <c r="A4" s="265"/>
      <c r="B4" s="265"/>
      <c r="C4" s="185"/>
    </row>
    <row r="5" ht="13.5" thickBot="1">
      <c r="C5" s="10"/>
    </row>
    <row r="6" spans="1:3" ht="20.25" customHeight="1" thickBot="1">
      <c r="A6" s="266" t="s">
        <v>282</v>
      </c>
      <c r="B6" s="267" t="s">
        <v>414</v>
      </c>
      <c r="C6" s="268" t="s">
        <v>623</v>
      </c>
    </row>
    <row r="7" spans="1:3" ht="13.5" thickBot="1">
      <c r="A7" s="269" t="s">
        <v>285</v>
      </c>
      <c r="B7" s="270" t="s">
        <v>624</v>
      </c>
      <c r="C7" s="271">
        <f>C8+C9-C10</f>
        <v>30849</v>
      </c>
    </row>
    <row r="8" spans="1:3" ht="12.75">
      <c r="A8" s="272" t="s">
        <v>292</v>
      </c>
      <c r="B8" s="273" t="s">
        <v>625</v>
      </c>
      <c r="C8" s="274">
        <v>30849</v>
      </c>
    </row>
    <row r="9" spans="1:3" ht="12.75">
      <c r="A9" s="275" t="s">
        <v>293</v>
      </c>
      <c r="B9" s="276" t="s">
        <v>626</v>
      </c>
      <c r="C9" s="277">
        <v>0</v>
      </c>
    </row>
    <row r="10" spans="1:3" ht="12.75">
      <c r="A10" s="275" t="s">
        <v>295</v>
      </c>
      <c r="B10" s="276" t="s">
        <v>627</v>
      </c>
      <c r="C10" s="277">
        <v>0</v>
      </c>
    </row>
    <row r="11" spans="1:3" ht="13.5" thickBot="1">
      <c r="A11" s="278" t="s">
        <v>297</v>
      </c>
      <c r="B11" s="279" t="s">
        <v>628</v>
      </c>
      <c r="C11" s="280">
        <v>0</v>
      </c>
    </row>
    <row r="12" spans="1:3" ht="13.5" thickBot="1">
      <c r="A12" s="269" t="s">
        <v>287</v>
      </c>
      <c r="B12" s="270" t="s">
        <v>629</v>
      </c>
      <c r="C12" s="271">
        <f>C13+C14</f>
        <v>95000</v>
      </c>
    </row>
    <row r="13" spans="1:3" ht="13.5" thickBot="1">
      <c r="A13" s="281" t="s">
        <v>292</v>
      </c>
      <c r="B13" s="282" t="s">
        <v>630</v>
      </c>
      <c r="C13" s="283">
        <v>95000</v>
      </c>
    </row>
    <row r="14" spans="1:3" ht="27" customHeight="1" thickBot="1">
      <c r="A14" s="374" t="s">
        <v>293</v>
      </c>
      <c r="B14" s="371" t="s">
        <v>631</v>
      </c>
      <c r="C14" s="284">
        <v>0</v>
      </c>
    </row>
    <row r="15" spans="1:3" ht="13.5" thickBot="1">
      <c r="A15" s="269" t="s">
        <v>290</v>
      </c>
      <c r="B15" s="270" t="s">
        <v>632</v>
      </c>
      <c r="C15" s="271">
        <f>C16+C24</f>
        <v>125000</v>
      </c>
    </row>
    <row r="16" spans="1:3" ht="12.75">
      <c r="A16" s="285" t="s">
        <v>292</v>
      </c>
      <c r="B16" s="286" t="s">
        <v>415</v>
      </c>
      <c r="C16" s="287">
        <f>C17+C18+C19+C20+C21+C22+C23</f>
        <v>63000</v>
      </c>
    </row>
    <row r="17" spans="1:3" ht="24.75" customHeight="1">
      <c r="A17" s="275"/>
      <c r="B17" s="288" t="s">
        <v>633</v>
      </c>
      <c r="C17" s="277">
        <v>42000</v>
      </c>
    </row>
    <row r="18" spans="1:3" ht="24.75" customHeight="1">
      <c r="A18" s="275"/>
      <c r="B18" s="288" t="s">
        <v>634</v>
      </c>
      <c r="C18" s="277">
        <v>0</v>
      </c>
    </row>
    <row r="19" spans="1:3" ht="36" customHeight="1">
      <c r="A19" s="275"/>
      <c r="B19" s="288" t="s">
        <v>635</v>
      </c>
      <c r="C19" s="277">
        <v>2000</v>
      </c>
    </row>
    <row r="20" spans="1:3" ht="16.5" customHeight="1">
      <c r="A20" s="275"/>
      <c r="B20" s="288" t="s">
        <v>741</v>
      </c>
      <c r="C20" s="277">
        <v>9000</v>
      </c>
    </row>
    <row r="21" spans="1:3" ht="17.25" customHeight="1">
      <c r="A21" s="275"/>
      <c r="B21" s="288" t="s">
        <v>742</v>
      </c>
      <c r="C21" s="277">
        <v>8000</v>
      </c>
    </row>
    <row r="22" spans="1:3" ht="17.25" customHeight="1">
      <c r="A22" s="275"/>
      <c r="B22" s="288" t="s">
        <v>743</v>
      </c>
      <c r="C22" s="277">
        <v>1000</v>
      </c>
    </row>
    <row r="23" spans="1:3" ht="17.25" customHeight="1">
      <c r="A23" s="275"/>
      <c r="B23" s="288" t="s">
        <v>744</v>
      </c>
      <c r="C23" s="277">
        <v>1000</v>
      </c>
    </row>
    <row r="24" spans="1:3" ht="12.75">
      <c r="A24" s="289" t="s">
        <v>293</v>
      </c>
      <c r="B24" s="290" t="s">
        <v>636</v>
      </c>
      <c r="C24" s="291">
        <f>C25+C26+C27</f>
        <v>62000</v>
      </c>
    </row>
    <row r="25" spans="1:3" ht="12.75">
      <c r="A25" s="292"/>
      <c r="B25" s="293" t="s">
        <v>637</v>
      </c>
      <c r="C25" s="294">
        <v>6000</v>
      </c>
    </row>
    <row r="26" spans="1:3" ht="12.75">
      <c r="A26" s="375"/>
      <c r="B26" s="293" t="s">
        <v>638</v>
      </c>
      <c r="C26" s="207">
        <v>56000</v>
      </c>
    </row>
    <row r="27" spans="1:3" ht="24.75" customHeight="1">
      <c r="A27" s="375"/>
      <c r="B27" s="372" t="s">
        <v>641</v>
      </c>
      <c r="C27" s="207">
        <v>0</v>
      </c>
    </row>
    <row r="28" spans="1:3" ht="13.5" thickBot="1">
      <c r="A28" s="295" t="s">
        <v>642</v>
      </c>
      <c r="B28" s="296" t="s">
        <v>643</v>
      </c>
      <c r="C28" s="297">
        <f>C7+C12-C15</f>
        <v>849</v>
      </c>
    </row>
    <row r="29" spans="1:3" ht="12.75">
      <c r="A29" s="298" t="s">
        <v>292</v>
      </c>
      <c r="B29" s="299" t="s">
        <v>625</v>
      </c>
      <c r="C29" s="300">
        <f>C28</f>
        <v>849</v>
      </c>
    </row>
    <row r="30" spans="1:3" ht="13.5" thickBot="1">
      <c r="A30" s="302" t="s">
        <v>293</v>
      </c>
      <c r="B30" s="276" t="s">
        <v>626</v>
      </c>
      <c r="C30" s="301">
        <v>0</v>
      </c>
    </row>
    <row r="31" spans="1:3" ht="13.5" thickBot="1">
      <c r="A31" s="373" t="s">
        <v>295</v>
      </c>
      <c r="B31" s="303" t="s">
        <v>627</v>
      </c>
      <c r="C31" s="304">
        <v>0</v>
      </c>
    </row>
    <row r="32" ht="33.75" customHeight="1"/>
    <row r="33" spans="2:3" ht="12.75">
      <c r="B33" s="931" t="s">
        <v>644</v>
      </c>
      <c r="C33" s="931"/>
    </row>
    <row r="35" ht="12.75">
      <c r="C35" t="s">
        <v>584</v>
      </c>
    </row>
  </sheetData>
  <mergeCells count="2">
    <mergeCell ref="A3:C3"/>
    <mergeCell ref="B33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2" sqref="C2:F2"/>
    </sheetView>
  </sheetViews>
  <sheetFormatPr defaultColWidth="9.00390625" defaultRowHeight="12.75"/>
  <cols>
    <col min="1" max="1" width="5.375" style="0" customWidth="1"/>
    <col min="2" max="2" width="26.75390625" style="0" customWidth="1"/>
    <col min="3" max="3" width="16.75390625" style="0" customWidth="1"/>
    <col min="4" max="4" width="14.875" style="0" customWidth="1"/>
    <col min="5" max="5" width="15.75390625" style="0" customWidth="1"/>
    <col min="6" max="6" width="16.125" style="0" customWidth="1"/>
  </cols>
  <sheetData>
    <row r="1" spans="4:6" ht="12.75">
      <c r="D1" s="816"/>
      <c r="E1" s="816"/>
      <c r="F1" s="816"/>
    </row>
    <row r="2" spans="3:6" ht="12.75">
      <c r="C2" s="932" t="s">
        <v>886</v>
      </c>
      <c r="D2" s="932"/>
      <c r="E2" s="932"/>
      <c r="F2" s="932"/>
    </row>
    <row r="3" spans="3:6" ht="12.75">
      <c r="C3" s="673"/>
      <c r="D3" s="673"/>
      <c r="E3" s="673"/>
      <c r="F3" s="673"/>
    </row>
    <row r="4" spans="3:6" ht="12.75">
      <c r="C4" s="932"/>
      <c r="D4" s="932"/>
      <c r="E4" s="932"/>
      <c r="F4" s="932"/>
    </row>
    <row r="5" spans="1:6" ht="33" customHeight="1">
      <c r="A5" s="933" t="s">
        <v>840</v>
      </c>
      <c r="B5" s="933"/>
      <c r="C5" s="933"/>
      <c r="D5" s="933"/>
      <c r="E5" s="933"/>
      <c r="F5" s="933"/>
    </row>
    <row r="6" spans="1:6" ht="21" customHeight="1">
      <c r="A6" s="8"/>
      <c r="B6" s="8"/>
      <c r="C6" s="8"/>
      <c r="D6" s="8"/>
      <c r="E6" s="8"/>
      <c r="F6" s="8"/>
    </row>
    <row r="7" spans="1:6" ht="38.25">
      <c r="A7" s="671" t="s">
        <v>831</v>
      </c>
      <c r="B7" s="671" t="s">
        <v>414</v>
      </c>
      <c r="C7" s="674" t="s">
        <v>832</v>
      </c>
      <c r="D7" s="675" t="s">
        <v>833</v>
      </c>
      <c r="E7" s="675" t="s">
        <v>834</v>
      </c>
      <c r="F7" s="676" t="s">
        <v>835</v>
      </c>
    </row>
    <row r="8" spans="1:6" ht="12.75">
      <c r="A8" s="336">
        <v>1</v>
      </c>
      <c r="B8" s="336">
        <v>2</v>
      </c>
      <c r="C8" s="672">
        <v>3</v>
      </c>
      <c r="D8" s="336">
        <v>4</v>
      </c>
      <c r="E8" s="336">
        <v>7</v>
      </c>
      <c r="F8" s="672">
        <v>10</v>
      </c>
    </row>
    <row r="9" spans="1:6" ht="32.25" customHeight="1">
      <c r="A9" s="678" t="s">
        <v>285</v>
      </c>
      <c r="B9" s="551" t="s">
        <v>836</v>
      </c>
      <c r="C9" s="677">
        <f>C10+C11+C12+C13+C14+C15</f>
        <v>49131</v>
      </c>
      <c r="D9" s="677">
        <f>D10+D11+D12+D13+D14+D15</f>
        <v>336028</v>
      </c>
      <c r="E9" s="677">
        <f>E10+E11+E12+E13+E14+E15</f>
        <v>385159</v>
      </c>
      <c r="F9" s="677">
        <f>F10+F11+F12+F13+F14+F15</f>
        <v>0</v>
      </c>
    </row>
    <row r="10" spans="1:6" ht="29.25" customHeight="1">
      <c r="A10" s="237" t="s">
        <v>292</v>
      </c>
      <c r="B10" s="389" t="s">
        <v>841</v>
      </c>
      <c r="C10" s="150">
        <v>6458</v>
      </c>
      <c r="D10" s="150">
        <v>98076</v>
      </c>
      <c r="E10" s="150">
        <v>104534</v>
      </c>
      <c r="F10" s="150">
        <f aca="true" t="shared" si="0" ref="F10:F15">C10+D10-E10</f>
        <v>0</v>
      </c>
    </row>
    <row r="11" spans="1:6" ht="26.25" customHeight="1">
      <c r="A11" s="237">
        <v>2</v>
      </c>
      <c r="B11" s="389" t="s">
        <v>842</v>
      </c>
      <c r="C11" s="150">
        <v>8882</v>
      </c>
      <c r="D11" s="150">
        <v>118710</v>
      </c>
      <c r="E11" s="150">
        <v>127592</v>
      </c>
      <c r="F11" s="150">
        <f t="shared" si="0"/>
        <v>0</v>
      </c>
    </row>
    <row r="12" spans="1:6" ht="28.5" customHeight="1">
      <c r="A12" s="237">
        <v>3</v>
      </c>
      <c r="B12" s="389" t="s">
        <v>837</v>
      </c>
      <c r="C12" s="150">
        <v>6711</v>
      </c>
      <c r="D12" s="150">
        <v>9710</v>
      </c>
      <c r="E12" s="150">
        <v>16421</v>
      </c>
      <c r="F12" s="150">
        <f t="shared" si="0"/>
        <v>0</v>
      </c>
    </row>
    <row r="13" spans="1:6" ht="24" customHeight="1">
      <c r="A13" s="237">
        <v>4</v>
      </c>
      <c r="B13" s="389" t="s">
        <v>838</v>
      </c>
      <c r="C13" s="150">
        <v>11487</v>
      </c>
      <c r="D13" s="150">
        <v>4120</v>
      </c>
      <c r="E13" s="150">
        <v>15607</v>
      </c>
      <c r="F13" s="150">
        <f t="shared" si="0"/>
        <v>0</v>
      </c>
    </row>
    <row r="14" spans="1:6" ht="27" customHeight="1">
      <c r="A14" s="237">
        <v>5</v>
      </c>
      <c r="B14" s="389" t="s">
        <v>839</v>
      </c>
      <c r="C14" s="150">
        <v>0</v>
      </c>
      <c r="D14" s="150">
        <v>1005</v>
      </c>
      <c r="E14" s="150">
        <v>1005</v>
      </c>
      <c r="F14" s="150">
        <f t="shared" si="0"/>
        <v>0</v>
      </c>
    </row>
    <row r="15" spans="1:6" ht="24">
      <c r="A15" s="237">
        <v>6</v>
      </c>
      <c r="B15" s="389" t="s">
        <v>525</v>
      </c>
      <c r="C15" s="150">
        <v>15593</v>
      </c>
      <c r="D15" s="150">
        <v>104407</v>
      </c>
      <c r="E15" s="150">
        <v>120000</v>
      </c>
      <c r="F15" s="150">
        <f t="shared" si="0"/>
        <v>0</v>
      </c>
    </row>
    <row r="18" ht="12.75">
      <c r="D18" t="s">
        <v>141</v>
      </c>
    </row>
    <row r="20" ht="12.75">
      <c r="D20" t="s">
        <v>584</v>
      </c>
    </row>
  </sheetData>
  <mergeCells count="4">
    <mergeCell ref="D1:F1"/>
    <mergeCell ref="C2:F2"/>
    <mergeCell ref="C4:F4"/>
    <mergeCell ref="A5:F5"/>
  </mergeCells>
  <printOptions/>
  <pageMargins left="0.5905511811023623" right="0.1968503937007874" top="0.984251968503937" bottom="0.984251968503937" header="0.11811023622047245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E14" sqref="E14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48.00390625" style="0" customWidth="1"/>
    <col min="6" max="6" width="17.875" style="0" customWidth="1"/>
    <col min="7" max="7" width="9.625" style="0" bestFit="1" customWidth="1"/>
  </cols>
  <sheetData>
    <row r="1" spans="5:6" ht="17.25" customHeight="1">
      <c r="E1" s="777" t="s">
        <v>887</v>
      </c>
      <c r="F1" s="777"/>
    </row>
    <row r="2" spans="5:6" ht="15.75" customHeight="1">
      <c r="E2" s="777" t="s">
        <v>0</v>
      </c>
      <c r="F2" s="777"/>
    </row>
    <row r="3" spans="5:6" ht="13.5" customHeight="1">
      <c r="E3" s="777"/>
      <c r="F3" s="777"/>
    </row>
    <row r="4" spans="1:6" ht="63" customHeight="1" thickBot="1">
      <c r="A4" s="934" t="s">
        <v>764</v>
      </c>
      <c r="B4" s="934"/>
      <c r="C4" s="934"/>
      <c r="D4" s="934"/>
      <c r="E4" s="934"/>
      <c r="F4" s="934"/>
    </row>
    <row r="5" spans="1:6" ht="30" customHeight="1">
      <c r="A5" s="428" t="s">
        <v>282</v>
      </c>
      <c r="B5" s="429" t="s">
        <v>257</v>
      </c>
      <c r="C5" s="430" t="s">
        <v>258</v>
      </c>
      <c r="D5" s="429" t="s">
        <v>463</v>
      </c>
      <c r="E5" s="429" t="s">
        <v>765</v>
      </c>
      <c r="F5" s="431" t="s">
        <v>766</v>
      </c>
    </row>
    <row r="6" spans="1:6" ht="16.5" customHeight="1" thickBot="1">
      <c r="A6" s="444">
        <v>1</v>
      </c>
      <c r="B6" s="445">
        <v>2</v>
      </c>
      <c r="C6" s="445">
        <v>3</v>
      </c>
      <c r="D6" s="445">
        <v>4</v>
      </c>
      <c r="E6" s="445">
        <v>5</v>
      </c>
      <c r="F6" s="446">
        <v>6</v>
      </c>
    </row>
    <row r="7" spans="1:6" ht="12.75" hidden="1">
      <c r="A7" s="433" t="s">
        <v>297</v>
      </c>
      <c r="B7" s="21"/>
      <c r="C7" s="21"/>
      <c r="D7" s="21"/>
      <c r="E7" s="436" t="s">
        <v>769</v>
      </c>
      <c r="F7" s="437">
        <f>F8</f>
        <v>0</v>
      </c>
    </row>
    <row r="8" spans="1:6" ht="24" customHeight="1" hidden="1">
      <c r="A8" s="452"/>
      <c r="B8" s="453"/>
      <c r="C8" s="453"/>
      <c r="D8" s="453"/>
      <c r="E8" s="434" t="s">
        <v>770</v>
      </c>
      <c r="F8" s="435">
        <v>0</v>
      </c>
    </row>
    <row r="9" spans="1:7" ht="25.5" customHeight="1" thickBot="1">
      <c r="A9" s="449" t="s">
        <v>292</v>
      </c>
      <c r="B9" s="450">
        <v>801</v>
      </c>
      <c r="C9" s="450"/>
      <c r="D9" s="450"/>
      <c r="E9" s="531" t="s">
        <v>391</v>
      </c>
      <c r="F9" s="451">
        <f>F10+F11+F12+F13+F17+F20</f>
        <v>1334968</v>
      </c>
      <c r="G9" s="432"/>
    </row>
    <row r="10" spans="1:6" ht="24" customHeight="1">
      <c r="A10" s="447"/>
      <c r="B10" s="448"/>
      <c r="C10" s="448">
        <v>80102</v>
      </c>
      <c r="D10" s="448">
        <v>2540</v>
      </c>
      <c r="E10" s="537" t="s">
        <v>804</v>
      </c>
      <c r="F10" s="535">
        <f>'Z 2 '!G195</f>
        <v>448002</v>
      </c>
    </row>
    <row r="11" spans="1:6" ht="18" customHeight="1">
      <c r="A11" s="433"/>
      <c r="B11" s="21"/>
      <c r="C11" s="21">
        <v>80105</v>
      </c>
      <c r="D11" s="21">
        <v>2540</v>
      </c>
      <c r="E11" s="372" t="s">
        <v>805</v>
      </c>
      <c r="F11" s="536">
        <f>'Z 2 '!G211</f>
        <v>123616</v>
      </c>
    </row>
    <row r="12" spans="1:6" ht="19.5" customHeight="1">
      <c r="A12" s="433"/>
      <c r="B12" s="21"/>
      <c r="C12" s="21">
        <v>80111</v>
      </c>
      <c r="D12" s="21">
        <v>2540</v>
      </c>
      <c r="E12" s="389" t="s">
        <v>806</v>
      </c>
      <c r="F12" s="536">
        <f>'Z 2 '!G213</f>
        <v>239724</v>
      </c>
    </row>
    <row r="13" spans="1:6" ht="19.5" customHeight="1">
      <c r="A13" s="452"/>
      <c r="B13" s="453"/>
      <c r="C13" s="21">
        <v>80120</v>
      </c>
      <c r="D13" s="21">
        <v>2540</v>
      </c>
      <c r="E13" s="389" t="s">
        <v>808</v>
      </c>
      <c r="F13" s="534">
        <f>'Z 2 '!G225</f>
        <v>219330</v>
      </c>
    </row>
    <row r="14" spans="1:6" ht="19.5" customHeight="1">
      <c r="A14" s="452"/>
      <c r="B14" s="453"/>
      <c r="C14" s="21"/>
      <c r="D14" s="21"/>
      <c r="E14" s="532" t="s">
        <v>767</v>
      </c>
      <c r="F14" s="533">
        <v>24130</v>
      </c>
    </row>
    <row r="15" spans="1:6" ht="19.5" customHeight="1">
      <c r="A15" s="452"/>
      <c r="B15" s="453"/>
      <c r="C15" s="21"/>
      <c r="D15" s="21"/>
      <c r="E15" s="532" t="s">
        <v>768</v>
      </c>
      <c r="F15" s="533">
        <v>187926</v>
      </c>
    </row>
    <row r="16" spans="1:6" ht="22.5" customHeight="1">
      <c r="A16" s="452"/>
      <c r="B16" s="453"/>
      <c r="C16" s="21"/>
      <c r="D16" s="21"/>
      <c r="E16" s="532" t="s">
        <v>771</v>
      </c>
      <c r="F16" s="533">
        <v>7274</v>
      </c>
    </row>
    <row r="17" spans="1:6" ht="19.5" customHeight="1">
      <c r="A17" s="452"/>
      <c r="B17" s="453"/>
      <c r="C17" s="21">
        <v>80130</v>
      </c>
      <c r="D17" s="21">
        <v>2540</v>
      </c>
      <c r="E17" s="389" t="s">
        <v>809</v>
      </c>
      <c r="F17" s="534">
        <f>'Z 2 '!G259</f>
        <v>60763</v>
      </c>
    </row>
    <row r="18" spans="1:6" ht="19.5" customHeight="1">
      <c r="A18" s="452"/>
      <c r="B18" s="453"/>
      <c r="C18" s="21"/>
      <c r="D18" s="21"/>
      <c r="E18" s="532" t="s">
        <v>767</v>
      </c>
      <c r="F18" s="533">
        <v>15302</v>
      </c>
    </row>
    <row r="19" spans="1:6" ht="19.5" customHeight="1">
      <c r="A19" s="452"/>
      <c r="B19" s="453"/>
      <c r="C19" s="21"/>
      <c r="D19" s="21"/>
      <c r="E19" s="532" t="s">
        <v>768</v>
      </c>
      <c r="F19" s="533">
        <v>45461</v>
      </c>
    </row>
    <row r="20" spans="1:6" ht="29.25" customHeight="1" thickBot="1">
      <c r="A20" s="452"/>
      <c r="B20" s="453"/>
      <c r="C20" s="454">
        <v>80134</v>
      </c>
      <c r="D20" s="454">
        <v>2540</v>
      </c>
      <c r="E20" s="538" t="s">
        <v>807</v>
      </c>
      <c r="F20" s="534">
        <f>'Z 2 '!G324</f>
        <v>243533</v>
      </c>
    </row>
    <row r="21" spans="1:6" ht="25.5" customHeight="1" thickBot="1">
      <c r="A21" s="442"/>
      <c r="B21" s="253">
        <v>801</v>
      </c>
      <c r="C21" s="443"/>
      <c r="D21" s="443"/>
      <c r="E21" s="438" t="s">
        <v>815</v>
      </c>
      <c r="F21" s="439">
        <f>F9</f>
        <v>1334968</v>
      </c>
    </row>
    <row r="22" spans="1:6" ht="12.75">
      <c r="A22" s="15"/>
      <c r="B22" s="15"/>
      <c r="C22" s="15"/>
      <c r="D22" s="15"/>
      <c r="E22" s="15"/>
      <c r="F22" s="440"/>
    </row>
    <row r="23" spans="1:6" ht="12.75">
      <c r="A23" s="15"/>
      <c r="B23" s="15"/>
      <c r="C23" s="15"/>
      <c r="D23" s="15"/>
      <c r="E23" s="441" t="s">
        <v>458</v>
      </c>
      <c r="F23" s="440"/>
    </row>
    <row r="24" spans="1:6" ht="16.5" customHeight="1">
      <c r="A24" s="15"/>
      <c r="B24" s="15"/>
      <c r="C24" s="15"/>
      <c r="D24" s="15"/>
      <c r="E24" s="15"/>
      <c r="F24" s="440"/>
    </row>
    <row r="25" spans="1:6" ht="19.5" customHeight="1">
      <c r="A25" s="15"/>
      <c r="B25" s="15"/>
      <c r="C25" s="15"/>
      <c r="D25" s="15"/>
      <c r="E25" s="264" t="s">
        <v>772</v>
      </c>
      <c r="F25" s="440"/>
    </row>
    <row r="26" spans="1:6" ht="12.75">
      <c r="A26" s="15"/>
      <c r="B26" s="15"/>
      <c r="C26" s="15"/>
      <c r="D26" s="15"/>
      <c r="E26" s="15"/>
      <c r="F26" s="440"/>
    </row>
    <row r="27" spans="1:6" ht="12.75">
      <c r="A27" s="15"/>
      <c r="B27" s="15"/>
      <c r="C27" s="15"/>
      <c r="D27" s="15"/>
      <c r="E27" s="15"/>
      <c r="F27" s="440"/>
    </row>
    <row r="28" spans="1:6" ht="12.75">
      <c r="A28" s="15"/>
      <c r="B28" s="15"/>
      <c r="C28" s="15"/>
      <c r="D28" s="15"/>
      <c r="E28" s="15"/>
      <c r="F28" s="440"/>
    </row>
    <row r="29" spans="1:6" ht="12.75">
      <c r="A29" s="15"/>
      <c r="B29" s="15"/>
      <c r="C29" s="15"/>
      <c r="D29" s="15"/>
      <c r="E29" s="15"/>
      <c r="F29" s="440"/>
    </row>
    <row r="30" spans="1:6" ht="12.75">
      <c r="A30" s="15"/>
      <c r="B30" s="15"/>
      <c r="C30" s="15"/>
      <c r="D30" s="15"/>
      <c r="E30" s="15"/>
      <c r="F30" s="440"/>
    </row>
    <row r="31" spans="1:6" ht="12.75">
      <c r="A31" s="15"/>
      <c r="B31" s="15"/>
      <c r="C31" s="15"/>
      <c r="D31" s="15"/>
      <c r="E31" s="15"/>
      <c r="F31" s="440"/>
    </row>
    <row r="32" spans="1:6" ht="12.75">
      <c r="A32" s="15"/>
      <c r="B32" s="15"/>
      <c r="C32" s="15"/>
      <c r="D32" s="15"/>
      <c r="E32" s="15"/>
      <c r="F32" s="440"/>
    </row>
    <row r="33" spans="1:6" ht="12.75">
      <c r="A33" s="15"/>
      <c r="B33" s="15"/>
      <c r="C33" s="15"/>
      <c r="D33" s="15"/>
      <c r="E33" s="15"/>
      <c r="F33" s="440"/>
    </row>
    <row r="34" spans="1:6" ht="12.75">
      <c r="A34" s="15"/>
      <c r="B34" s="15"/>
      <c r="C34" s="15"/>
      <c r="D34" s="15"/>
      <c r="E34" s="15"/>
      <c r="F34" s="440"/>
    </row>
    <row r="35" spans="1:6" ht="12.75">
      <c r="A35" s="15"/>
      <c r="B35" s="15"/>
      <c r="C35" s="15"/>
      <c r="D35" s="15"/>
      <c r="E35" s="15"/>
      <c r="F35" s="15"/>
    </row>
  </sheetData>
  <mergeCells count="4">
    <mergeCell ref="A4:F4"/>
    <mergeCell ref="E1:F1"/>
    <mergeCell ref="E2:F2"/>
    <mergeCell ref="E3:F3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83"/>
  <sheetViews>
    <sheetView tabSelected="1" zoomScaleSheetLayoutView="100" workbookViewId="0" topLeftCell="A74">
      <selection activeCell="E85" sqref="E85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38.375" style="0" customWidth="1"/>
    <col min="4" max="4" width="10.375" style="0" customWidth="1"/>
    <col min="5" max="5" width="11.125" style="0" customWidth="1"/>
    <col min="6" max="6" width="11.625" style="0" customWidth="1"/>
    <col min="7" max="7" width="10.875" style="0" customWidth="1"/>
    <col min="8" max="8" width="10.125" style="0" customWidth="1"/>
    <col min="9" max="9" width="11.00390625" style="0" customWidth="1"/>
    <col min="10" max="10" width="9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0.75390625" style="0" customWidth="1"/>
    <col min="15" max="15" width="0.2421875" style="0" hidden="1" customWidth="1"/>
  </cols>
  <sheetData>
    <row r="1" spans="4:14" ht="25.5" customHeight="1">
      <c r="D1" s="120"/>
      <c r="E1" s="120"/>
      <c r="F1" s="120"/>
      <c r="G1" s="120"/>
      <c r="H1" s="120"/>
      <c r="I1" s="649" t="s">
        <v>830</v>
      </c>
      <c r="J1" s="122"/>
      <c r="K1" s="122"/>
      <c r="L1" s="122"/>
      <c r="M1" s="123"/>
      <c r="N1" s="123"/>
    </row>
    <row r="2" spans="2:18" ht="13.5" customHeight="1">
      <c r="B2" s="737" t="s">
        <v>244</v>
      </c>
      <c r="C2" s="737"/>
      <c r="D2" s="737"/>
      <c r="E2" s="737"/>
      <c r="F2" s="737"/>
      <c r="G2" s="737"/>
      <c r="H2" s="737"/>
      <c r="I2" s="737"/>
      <c r="J2" s="737"/>
      <c r="K2" s="737"/>
      <c r="L2" s="731"/>
      <c r="M2" s="731"/>
      <c r="N2" s="731"/>
      <c r="O2" s="731"/>
      <c r="P2" s="731"/>
      <c r="Q2" s="731"/>
      <c r="R2" s="731"/>
    </row>
    <row r="3" spans="2:11" ht="12" customHeight="1" thickBot="1">
      <c r="B3" s="6"/>
      <c r="C3" s="737"/>
      <c r="D3" s="737"/>
      <c r="E3" s="737"/>
      <c r="F3" s="737"/>
      <c r="G3" s="737"/>
      <c r="H3" s="737"/>
      <c r="I3" s="737"/>
      <c r="J3" s="737"/>
      <c r="K3" s="737"/>
    </row>
    <row r="4" spans="1:87" ht="14.25" customHeight="1">
      <c r="A4" s="717" t="s">
        <v>673</v>
      </c>
      <c r="B4" s="720" t="s">
        <v>463</v>
      </c>
      <c r="C4" s="727" t="s">
        <v>256</v>
      </c>
      <c r="D4" s="727" t="s">
        <v>477</v>
      </c>
      <c r="E4" s="723" t="s">
        <v>828</v>
      </c>
      <c r="F4" s="724"/>
      <c r="G4" s="727" t="s">
        <v>475</v>
      </c>
      <c r="H4" s="732" t="s">
        <v>221</v>
      </c>
      <c r="I4" s="732"/>
      <c r="J4" s="732"/>
      <c r="K4" s="732"/>
      <c r="L4" s="732"/>
      <c r="M4" s="732"/>
      <c r="N4" s="733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</row>
    <row r="5" spans="1:87" ht="13.5" customHeight="1">
      <c r="A5" s="718"/>
      <c r="B5" s="721"/>
      <c r="C5" s="728"/>
      <c r="D5" s="728"/>
      <c r="E5" s="725"/>
      <c r="F5" s="726"/>
      <c r="G5" s="728"/>
      <c r="H5" s="730" t="s">
        <v>415</v>
      </c>
      <c r="I5" s="734" t="s">
        <v>281</v>
      </c>
      <c r="J5" s="734"/>
      <c r="K5" s="734"/>
      <c r="L5" s="734"/>
      <c r="M5" s="734"/>
      <c r="N5" s="715" t="s">
        <v>443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</row>
    <row r="6" spans="1:87" ht="39.75" customHeight="1" thickBot="1">
      <c r="A6" s="719"/>
      <c r="B6" s="722"/>
      <c r="C6" s="729"/>
      <c r="D6" s="729"/>
      <c r="E6" s="344" t="s">
        <v>478</v>
      </c>
      <c r="F6" s="344" t="s">
        <v>474</v>
      </c>
      <c r="G6" s="729"/>
      <c r="H6" s="729"/>
      <c r="I6" s="650" t="s">
        <v>112</v>
      </c>
      <c r="J6" s="650" t="s">
        <v>111</v>
      </c>
      <c r="K6" s="650" t="s">
        <v>268</v>
      </c>
      <c r="L6" s="650" t="s">
        <v>110</v>
      </c>
      <c r="M6" s="650" t="s">
        <v>470</v>
      </c>
      <c r="N6" s="716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</row>
    <row r="7" spans="1:87" ht="12" customHeight="1" thickBot="1">
      <c r="A7" s="364">
        <v>1</v>
      </c>
      <c r="B7" s="365">
        <v>2</v>
      </c>
      <c r="C7" s="366">
        <v>3</v>
      </c>
      <c r="D7" s="366">
        <v>4</v>
      </c>
      <c r="E7" s="366">
        <v>5</v>
      </c>
      <c r="F7" s="366">
        <v>6</v>
      </c>
      <c r="G7" s="366">
        <v>7</v>
      </c>
      <c r="H7" s="366">
        <v>8</v>
      </c>
      <c r="I7" s="366">
        <v>9</v>
      </c>
      <c r="J7" s="366">
        <v>10</v>
      </c>
      <c r="K7" s="366">
        <v>11</v>
      </c>
      <c r="L7" s="366">
        <v>12</v>
      </c>
      <c r="M7" s="366">
        <v>13</v>
      </c>
      <c r="N7" s="367">
        <v>14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</row>
    <row r="8" spans="1:87" ht="16.5" customHeight="1">
      <c r="A8" s="75" t="s">
        <v>464</v>
      </c>
      <c r="B8" s="76"/>
      <c r="C8" s="329" t="s">
        <v>466</v>
      </c>
      <c r="D8" s="164">
        <f>D9+D11</f>
        <v>57700</v>
      </c>
      <c r="E8" s="164">
        <f>E9+E11</f>
        <v>0</v>
      </c>
      <c r="F8" s="164">
        <f>F9+F11</f>
        <v>0</v>
      </c>
      <c r="G8" s="164">
        <f>G9+G11</f>
        <v>57700</v>
      </c>
      <c r="H8" s="164">
        <f>H9+H11</f>
        <v>57700</v>
      </c>
      <c r="I8" s="164">
        <f aca="true" t="shared" si="0" ref="I8:N8">I9+I11</f>
        <v>0</v>
      </c>
      <c r="J8" s="164">
        <f t="shared" si="0"/>
        <v>0</v>
      </c>
      <c r="K8" s="164">
        <f t="shared" si="0"/>
        <v>1700</v>
      </c>
      <c r="L8" s="164">
        <f t="shared" si="0"/>
        <v>0</v>
      </c>
      <c r="M8" s="164">
        <f t="shared" si="0"/>
        <v>0</v>
      </c>
      <c r="N8" s="165">
        <f t="shared" si="0"/>
        <v>0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87" ht="22.5" customHeight="1">
      <c r="A9" s="77" t="s">
        <v>735</v>
      </c>
      <c r="B9" s="78"/>
      <c r="C9" s="59" t="s">
        <v>345</v>
      </c>
      <c r="D9" s="166">
        <f>D10</f>
        <v>56000</v>
      </c>
      <c r="E9" s="166">
        <f>E10</f>
        <v>0</v>
      </c>
      <c r="F9" s="166">
        <f>F10</f>
        <v>0</v>
      </c>
      <c r="G9" s="166">
        <f>G10</f>
        <v>56000</v>
      </c>
      <c r="H9" s="166">
        <f>H10</f>
        <v>56000</v>
      </c>
      <c r="I9" s="166">
        <f aca="true" t="shared" si="1" ref="I9:N9">I10</f>
        <v>0</v>
      </c>
      <c r="J9" s="166">
        <f t="shared" si="1"/>
        <v>0</v>
      </c>
      <c r="K9" s="166">
        <f t="shared" si="1"/>
        <v>0</v>
      </c>
      <c r="L9" s="166">
        <f t="shared" si="1"/>
        <v>0</v>
      </c>
      <c r="M9" s="166">
        <f t="shared" si="1"/>
        <v>0</v>
      </c>
      <c r="N9" s="167">
        <f t="shared" si="1"/>
        <v>0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</row>
    <row r="10" spans="1:87" ht="18" customHeight="1">
      <c r="A10" s="79"/>
      <c r="B10" s="23" t="s">
        <v>727</v>
      </c>
      <c r="C10" s="20" t="s">
        <v>65</v>
      </c>
      <c r="D10" s="70">
        <v>56000</v>
      </c>
      <c r="E10" s="70"/>
      <c r="F10" s="70"/>
      <c r="G10" s="170">
        <f>D10+E10-F10</f>
        <v>56000</v>
      </c>
      <c r="H10" s="70">
        <f>G10</f>
        <v>56000</v>
      </c>
      <c r="I10" s="70"/>
      <c r="J10" s="168">
        <v>0</v>
      </c>
      <c r="K10" s="169">
        <v>0</v>
      </c>
      <c r="L10" s="170"/>
      <c r="M10" s="170"/>
      <c r="N10" s="342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</row>
    <row r="11" spans="1:87" ht="16.5" customHeight="1">
      <c r="A11" s="77" t="s">
        <v>356</v>
      </c>
      <c r="B11" s="78"/>
      <c r="C11" s="59" t="s">
        <v>49</v>
      </c>
      <c r="D11" s="166">
        <f>D12</f>
        <v>1700</v>
      </c>
      <c r="E11" s="166">
        <f>E12</f>
        <v>0</v>
      </c>
      <c r="F11" s="166">
        <f>F12</f>
        <v>0</v>
      </c>
      <c r="G11" s="166">
        <f>G12</f>
        <v>1700</v>
      </c>
      <c r="H11" s="166">
        <f aca="true" t="shared" si="2" ref="H11:N11">H12</f>
        <v>1700</v>
      </c>
      <c r="I11" s="166">
        <f t="shared" si="2"/>
        <v>0</v>
      </c>
      <c r="J11" s="166">
        <f t="shared" si="2"/>
        <v>0</v>
      </c>
      <c r="K11" s="166">
        <f t="shared" si="2"/>
        <v>1700</v>
      </c>
      <c r="L11" s="166">
        <f t="shared" si="2"/>
        <v>0</v>
      </c>
      <c r="M11" s="166">
        <f t="shared" si="2"/>
        <v>0</v>
      </c>
      <c r="N11" s="167">
        <f t="shared" si="2"/>
        <v>0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</row>
    <row r="12" spans="1:14" s="30" customFormat="1" ht="21.75" customHeight="1">
      <c r="A12" s="79"/>
      <c r="B12" s="23" t="s">
        <v>39</v>
      </c>
      <c r="C12" s="20" t="s">
        <v>176</v>
      </c>
      <c r="D12" s="70">
        <v>1700</v>
      </c>
      <c r="E12" s="70"/>
      <c r="F12" s="70"/>
      <c r="G12" s="170">
        <f>D12+E12-F12</f>
        <v>1700</v>
      </c>
      <c r="H12" s="70">
        <f>G12</f>
        <v>1700</v>
      </c>
      <c r="I12" s="70">
        <v>0</v>
      </c>
      <c r="J12" s="168">
        <v>0</v>
      </c>
      <c r="K12" s="168">
        <f>H12</f>
        <v>1700</v>
      </c>
      <c r="L12" s="170"/>
      <c r="M12" s="170"/>
      <c r="N12" s="342"/>
    </row>
    <row r="13" spans="1:14" s="30" customFormat="1" ht="16.5" customHeight="1">
      <c r="A13" s="80" t="s">
        <v>736</v>
      </c>
      <c r="B13" s="81"/>
      <c r="C13" s="330" t="s">
        <v>737</v>
      </c>
      <c r="D13" s="102">
        <f>D14+D16</f>
        <v>157126</v>
      </c>
      <c r="E13" s="102">
        <f>E14+E16</f>
        <v>0</v>
      </c>
      <c r="F13" s="102">
        <f>F14+F16</f>
        <v>0</v>
      </c>
      <c r="G13" s="102">
        <f>G14+G16</f>
        <v>157126</v>
      </c>
      <c r="H13" s="102">
        <f aca="true" t="shared" si="3" ref="H13:N13">H14+H16</f>
        <v>157126</v>
      </c>
      <c r="I13" s="102">
        <f t="shared" si="3"/>
        <v>0</v>
      </c>
      <c r="J13" s="102">
        <f t="shared" si="3"/>
        <v>0</v>
      </c>
      <c r="K13" s="102">
        <f t="shared" si="3"/>
        <v>0</v>
      </c>
      <c r="L13" s="102">
        <f t="shared" si="3"/>
        <v>0</v>
      </c>
      <c r="M13" s="102">
        <f t="shared" si="3"/>
        <v>0</v>
      </c>
      <c r="N13" s="103">
        <f t="shared" si="3"/>
        <v>0</v>
      </c>
    </row>
    <row r="14" spans="1:14" s="30" customFormat="1" ht="18.75" customHeight="1">
      <c r="A14" s="82" t="s">
        <v>424</v>
      </c>
      <c r="B14" s="346"/>
      <c r="C14" s="62" t="s">
        <v>423</v>
      </c>
      <c r="D14" s="166">
        <f>D15</f>
        <v>141326</v>
      </c>
      <c r="E14" s="166">
        <f>E15</f>
        <v>0</v>
      </c>
      <c r="F14" s="166">
        <f>F15</f>
        <v>0</v>
      </c>
      <c r="G14" s="166">
        <f>G15</f>
        <v>141326</v>
      </c>
      <c r="H14" s="166">
        <f aca="true" t="shared" si="4" ref="H14:N14">H15</f>
        <v>141326</v>
      </c>
      <c r="I14" s="166">
        <f t="shared" si="4"/>
        <v>0</v>
      </c>
      <c r="J14" s="166">
        <f t="shared" si="4"/>
        <v>0</v>
      </c>
      <c r="K14" s="166">
        <f t="shared" si="4"/>
        <v>0</v>
      </c>
      <c r="L14" s="166">
        <f t="shared" si="4"/>
        <v>0</v>
      </c>
      <c r="M14" s="166">
        <f t="shared" si="4"/>
        <v>0</v>
      </c>
      <c r="N14" s="167">
        <f t="shared" si="4"/>
        <v>0</v>
      </c>
    </row>
    <row r="15" spans="1:14" s="30" customFormat="1" ht="16.5" customHeight="1">
      <c r="A15" s="84"/>
      <c r="B15" s="86" t="s">
        <v>713</v>
      </c>
      <c r="C15" s="21" t="s">
        <v>42</v>
      </c>
      <c r="D15" s="70">
        <v>141326</v>
      </c>
      <c r="E15" s="70"/>
      <c r="F15" s="70"/>
      <c r="G15" s="170">
        <f>D15+E15-F15</f>
        <v>141326</v>
      </c>
      <c r="H15" s="70">
        <f>G15</f>
        <v>141326</v>
      </c>
      <c r="I15" s="70">
        <v>0</v>
      </c>
      <c r="J15" s="168">
        <v>0</v>
      </c>
      <c r="K15" s="169">
        <v>0</v>
      </c>
      <c r="L15" s="170"/>
      <c r="M15" s="170"/>
      <c r="N15" s="342"/>
    </row>
    <row r="16" spans="1:14" s="30" customFormat="1" ht="16.5" customHeight="1">
      <c r="A16" s="82" t="s">
        <v>738</v>
      </c>
      <c r="B16" s="83"/>
      <c r="C16" s="59" t="s">
        <v>739</v>
      </c>
      <c r="D16" s="166">
        <f>D18+D17</f>
        <v>15800</v>
      </c>
      <c r="E16" s="166">
        <f>E18+E17</f>
        <v>0</v>
      </c>
      <c r="F16" s="166">
        <f>F18+F17</f>
        <v>0</v>
      </c>
      <c r="G16" s="166">
        <f>G18+G17</f>
        <v>15800</v>
      </c>
      <c r="H16" s="166">
        <f aca="true" t="shared" si="5" ref="H16:N16">H18+H17</f>
        <v>15800</v>
      </c>
      <c r="I16" s="166">
        <f t="shared" si="5"/>
        <v>0</v>
      </c>
      <c r="J16" s="166">
        <f t="shared" si="5"/>
        <v>0</v>
      </c>
      <c r="K16" s="166">
        <f t="shared" si="5"/>
        <v>0</v>
      </c>
      <c r="L16" s="166">
        <f t="shared" si="5"/>
        <v>0</v>
      </c>
      <c r="M16" s="166">
        <f t="shared" si="5"/>
        <v>0</v>
      </c>
      <c r="N16" s="167">
        <f t="shared" si="5"/>
        <v>0</v>
      </c>
    </row>
    <row r="17" spans="1:14" s="30" customFormat="1" ht="18.75" customHeight="1">
      <c r="A17" s="85"/>
      <c r="B17" s="23" t="s">
        <v>721</v>
      </c>
      <c r="C17" s="21" t="s">
        <v>96</v>
      </c>
      <c r="D17" s="70">
        <v>500</v>
      </c>
      <c r="E17" s="70"/>
      <c r="F17" s="70"/>
      <c r="G17" s="170">
        <f>D17+E17-F17</f>
        <v>500</v>
      </c>
      <c r="H17" s="70">
        <f>G17</f>
        <v>500</v>
      </c>
      <c r="I17" s="70">
        <v>0</v>
      </c>
      <c r="J17" s="70"/>
      <c r="K17" s="170">
        <v>0</v>
      </c>
      <c r="L17" s="170"/>
      <c r="M17" s="170"/>
      <c r="N17" s="342"/>
    </row>
    <row r="18" spans="1:14" s="30" customFormat="1" ht="18.75" customHeight="1">
      <c r="A18" s="84"/>
      <c r="B18" s="23" t="s">
        <v>727</v>
      </c>
      <c r="C18" s="21" t="s">
        <v>65</v>
      </c>
      <c r="D18" s="70">
        <v>15300</v>
      </c>
      <c r="E18" s="70"/>
      <c r="F18" s="70"/>
      <c r="G18" s="170">
        <f>D18+E18-F18</f>
        <v>15300</v>
      </c>
      <c r="H18" s="70">
        <f>G18</f>
        <v>15300</v>
      </c>
      <c r="I18" s="70">
        <v>0</v>
      </c>
      <c r="J18" s="168"/>
      <c r="K18" s="169">
        <v>0</v>
      </c>
      <c r="L18" s="170"/>
      <c r="M18" s="170"/>
      <c r="N18" s="342"/>
    </row>
    <row r="19" spans="1:14" s="30" customFormat="1" ht="18" customHeight="1">
      <c r="A19" s="80" t="s">
        <v>740</v>
      </c>
      <c r="B19" s="81"/>
      <c r="C19" s="53" t="s">
        <v>9</v>
      </c>
      <c r="D19" s="102">
        <f aca="true" t="shared" si="6" ref="D19:N19">D20</f>
        <v>4397415</v>
      </c>
      <c r="E19" s="102">
        <f t="shared" si="6"/>
        <v>14539</v>
      </c>
      <c r="F19" s="102">
        <f t="shared" si="6"/>
        <v>14539</v>
      </c>
      <c r="G19" s="102">
        <f t="shared" si="6"/>
        <v>4397415</v>
      </c>
      <c r="H19" s="102">
        <f t="shared" si="6"/>
        <v>1229301</v>
      </c>
      <c r="I19" s="102">
        <f t="shared" si="6"/>
        <v>419945</v>
      </c>
      <c r="J19" s="102">
        <f t="shared" si="6"/>
        <v>81797</v>
      </c>
      <c r="K19" s="102">
        <f t="shared" si="6"/>
        <v>0</v>
      </c>
      <c r="L19" s="102">
        <f t="shared" si="6"/>
        <v>0</v>
      </c>
      <c r="M19" s="102">
        <f t="shared" si="6"/>
        <v>0</v>
      </c>
      <c r="N19" s="103">
        <f t="shared" si="6"/>
        <v>3168114</v>
      </c>
    </row>
    <row r="20" spans="1:15" s="30" customFormat="1" ht="19.5" customHeight="1">
      <c r="A20" s="82" t="s">
        <v>10</v>
      </c>
      <c r="B20" s="83"/>
      <c r="C20" s="62" t="s">
        <v>11</v>
      </c>
      <c r="D20" s="166">
        <f>SUM(D21:D45)</f>
        <v>4397415</v>
      </c>
      <c r="E20" s="166">
        <f aca="true" t="shared" si="7" ref="E20:O20">SUM(E21:E45)</f>
        <v>14539</v>
      </c>
      <c r="F20" s="166">
        <f t="shared" si="7"/>
        <v>14539</v>
      </c>
      <c r="G20" s="166">
        <f t="shared" si="7"/>
        <v>4397415</v>
      </c>
      <c r="H20" s="166">
        <f t="shared" si="7"/>
        <v>1229301</v>
      </c>
      <c r="I20" s="166">
        <f t="shared" si="7"/>
        <v>419945</v>
      </c>
      <c r="J20" s="166">
        <f t="shared" si="7"/>
        <v>81797</v>
      </c>
      <c r="K20" s="166">
        <f t="shared" si="7"/>
        <v>0</v>
      </c>
      <c r="L20" s="166">
        <f t="shared" si="7"/>
        <v>0</v>
      </c>
      <c r="M20" s="166">
        <f t="shared" si="7"/>
        <v>0</v>
      </c>
      <c r="N20" s="167">
        <f t="shared" si="7"/>
        <v>3168114</v>
      </c>
      <c r="O20" s="345">
        <f t="shared" si="7"/>
        <v>0</v>
      </c>
    </row>
    <row r="21" spans="1:14" s="61" customFormat="1" ht="15.75" customHeight="1">
      <c r="A21" s="79"/>
      <c r="B21" s="23" t="s">
        <v>467</v>
      </c>
      <c r="C21" s="58" t="s">
        <v>500</v>
      </c>
      <c r="D21" s="171">
        <v>5650</v>
      </c>
      <c r="E21" s="171"/>
      <c r="F21" s="171">
        <v>117</v>
      </c>
      <c r="G21" s="170">
        <f>D21+E21-F21</f>
        <v>5533</v>
      </c>
      <c r="H21" s="170">
        <f>G21</f>
        <v>5533</v>
      </c>
      <c r="I21" s="171">
        <v>0</v>
      </c>
      <c r="J21" s="168"/>
      <c r="K21" s="169">
        <v>0</v>
      </c>
      <c r="L21" s="170"/>
      <c r="M21" s="170"/>
      <c r="N21" s="342"/>
    </row>
    <row r="22" spans="1:14" s="30" customFormat="1" ht="15" customHeight="1">
      <c r="A22" s="79"/>
      <c r="B22" s="23" t="s">
        <v>714</v>
      </c>
      <c r="C22" s="20" t="s">
        <v>499</v>
      </c>
      <c r="D22" s="70">
        <v>387233</v>
      </c>
      <c r="E22" s="70">
        <v>3500</v>
      </c>
      <c r="F22" s="70"/>
      <c r="G22" s="170">
        <f aca="true" t="shared" si="8" ref="G22:G45">D22+E22-F22</f>
        <v>390733</v>
      </c>
      <c r="H22" s="170">
        <f aca="true" t="shared" si="9" ref="H22:H41">G22</f>
        <v>390733</v>
      </c>
      <c r="I22" s="70">
        <f>H22</f>
        <v>390733</v>
      </c>
      <c r="J22" s="168"/>
      <c r="K22" s="169">
        <v>0</v>
      </c>
      <c r="L22" s="170"/>
      <c r="M22" s="170"/>
      <c r="N22" s="342"/>
    </row>
    <row r="23" spans="1:14" s="30" customFormat="1" ht="15.75" customHeight="1">
      <c r="A23" s="79"/>
      <c r="B23" s="23" t="s">
        <v>717</v>
      </c>
      <c r="C23" s="20" t="s">
        <v>718</v>
      </c>
      <c r="D23" s="70">
        <v>28712</v>
      </c>
      <c r="E23" s="70"/>
      <c r="F23" s="70"/>
      <c r="G23" s="170">
        <f t="shared" si="8"/>
        <v>28712</v>
      </c>
      <c r="H23" s="170">
        <f t="shared" si="9"/>
        <v>28712</v>
      </c>
      <c r="I23" s="70">
        <f>H23</f>
        <v>28712</v>
      </c>
      <c r="J23" s="168"/>
      <c r="K23" s="169">
        <v>0</v>
      </c>
      <c r="L23" s="170"/>
      <c r="M23" s="170"/>
      <c r="N23" s="342"/>
    </row>
    <row r="24" spans="1:14" s="30" customFormat="1" ht="15" customHeight="1">
      <c r="A24" s="79"/>
      <c r="B24" s="87" t="s">
        <v>12</v>
      </c>
      <c r="C24" s="20" t="s">
        <v>13</v>
      </c>
      <c r="D24" s="70">
        <v>70124</v>
      </c>
      <c r="E24" s="70"/>
      <c r="F24" s="70">
        <v>105</v>
      </c>
      <c r="G24" s="170">
        <f t="shared" si="8"/>
        <v>70019</v>
      </c>
      <c r="H24" s="170">
        <f t="shared" si="9"/>
        <v>70019</v>
      </c>
      <c r="I24" s="70">
        <v>0</v>
      </c>
      <c r="J24" s="168">
        <f>D24</f>
        <v>70124</v>
      </c>
      <c r="K24" s="169">
        <v>0</v>
      </c>
      <c r="L24" s="170"/>
      <c r="M24" s="170"/>
      <c r="N24" s="342"/>
    </row>
    <row r="25" spans="1:14" s="30" customFormat="1" ht="14.25" customHeight="1">
      <c r="A25" s="79"/>
      <c r="B25" s="87" t="s">
        <v>719</v>
      </c>
      <c r="C25" s="20" t="s">
        <v>720</v>
      </c>
      <c r="D25" s="70">
        <v>11673</v>
      </c>
      <c r="E25" s="70">
        <v>19</v>
      </c>
      <c r="F25" s="70"/>
      <c r="G25" s="170">
        <f t="shared" si="8"/>
        <v>11692</v>
      </c>
      <c r="H25" s="170">
        <f t="shared" si="9"/>
        <v>11692</v>
      </c>
      <c r="I25" s="70">
        <v>0</v>
      </c>
      <c r="J25" s="168">
        <f>D25</f>
        <v>11673</v>
      </c>
      <c r="K25" s="169">
        <v>0</v>
      </c>
      <c r="L25" s="170"/>
      <c r="M25" s="170"/>
      <c r="N25" s="342"/>
    </row>
    <row r="26" spans="1:14" s="30" customFormat="1" ht="14.25" customHeight="1">
      <c r="A26" s="79"/>
      <c r="B26" s="87" t="s">
        <v>410</v>
      </c>
      <c r="C26" s="20" t="s">
        <v>411</v>
      </c>
      <c r="D26" s="70">
        <v>0</v>
      </c>
      <c r="E26" s="70">
        <v>500</v>
      </c>
      <c r="F26" s="70"/>
      <c r="G26" s="170">
        <f t="shared" si="8"/>
        <v>500</v>
      </c>
      <c r="H26" s="170">
        <f t="shared" si="9"/>
        <v>500</v>
      </c>
      <c r="I26" s="70">
        <f>H26</f>
        <v>500</v>
      </c>
      <c r="J26" s="168"/>
      <c r="K26" s="169"/>
      <c r="L26" s="170"/>
      <c r="M26" s="170"/>
      <c r="N26" s="342"/>
    </row>
    <row r="27" spans="1:14" s="30" customFormat="1" ht="12.75" customHeight="1">
      <c r="A27" s="79"/>
      <c r="B27" s="23" t="s">
        <v>721</v>
      </c>
      <c r="C27" s="20" t="s">
        <v>96</v>
      </c>
      <c r="D27" s="70">
        <v>241000</v>
      </c>
      <c r="E27" s="70">
        <v>9863</v>
      </c>
      <c r="F27" s="70">
        <v>3500</v>
      </c>
      <c r="G27" s="170">
        <f t="shared" si="8"/>
        <v>247363</v>
      </c>
      <c r="H27" s="170">
        <f t="shared" si="9"/>
        <v>247363</v>
      </c>
      <c r="I27" s="70">
        <v>0</v>
      </c>
      <c r="J27" s="168"/>
      <c r="K27" s="169">
        <v>0</v>
      </c>
      <c r="L27" s="170"/>
      <c r="M27" s="170"/>
      <c r="N27" s="342"/>
    </row>
    <row r="28" spans="1:14" s="30" customFormat="1" ht="13.5" customHeight="1">
      <c r="A28" s="79"/>
      <c r="B28" s="23" t="s">
        <v>723</v>
      </c>
      <c r="C28" s="20" t="s">
        <v>63</v>
      </c>
      <c r="D28" s="70">
        <v>38500</v>
      </c>
      <c r="E28" s="70"/>
      <c r="F28" s="70">
        <v>400</v>
      </c>
      <c r="G28" s="170">
        <f t="shared" si="8"/>
        <v>38100</v>
      </c>
      <c r="H28" s="170">
        <f t="shared" si="9"/>
        <v>38100</v>
      </c>
      <c r="I28" s="70">
        <v>0</v>
      </c>
      <c r="J28" s="168"/>
      <c r="K28" s="169">
        <v>0</v>
      </c>
      <c r="L28" s="170"/>
      <c r="M28" s="170"/>
      <c r="N28" s="342"/>
    </row>
    <row r="29" spans="1:14" s="30" customFormat="1" ht="13.5" customHeight="1">
      <c r="A29" s="79"/>
      <c r="B29" s="23" t="s">
        <v>725</v>
      </c>
      <c r="C29" s="20" t="s">
        <v>64</v>
      </c>
      <c r="D29" s="70">
        <v>20324</v>
      </c>
      <c r="E29" s="70"/>
      <c r="F29" s="70">
        <v>9000</v>
      </c>
      <c r="G29" s="170">
        <f t="shared" si="8"/>
        <v>11324</v>
      </c>
      <c r="H29" s="170">
        <f t="shared" si="9"/>
        <v>11324</v>
      </c>
      <c r="I29" s="70">
        <v>0</v>
      </c>
      <c r="J29" s="168"/>
      <c r="K29" s="169">
        <v>0</v>
      </c>
      <c r="L29" s="170"/>
      <c r="M29" s="170"/>
      <c r="N29" s="342"/>
    </row>
    <row r="30" spans="1:14" s="30" customFormat="1" ht="13.5" customHeight="1">
      <c r="A30" s="79"/>
      <c r="B30" s="23" t="s">
        <v>53</v>
      </c>
      <c r="C30" s="20" t="s">
        <v>54</v>
      </c>
      <c r="D30" s="70">
        <v>735</v>
      </c>
      <c r="E30" s="70">
        <v>90</v>
      </c>
      <c r="F30" s="70"/>
      <c r="G30" s="170">
        <f t="shared" si="8"/>
        <v>825</v>
      </c>
      <c r="H30" s="170">
        <f t="shared" si="9"/>
        <v>825</v>
      </c>
      <c r="I30" s="70">
        <v>0</v>
      </c>
      <c r="J30" s="168"/>
      <c r="K30" s="169"/>
      <c r="L30" s="170"/>
      <c r="M30" s="170"/>
      <c r="N30" s="342"/>
    </row>
    <row r="31" spans="1:14" s="30" customFormat="1" ht="14.25" customHeight="1">
      <c r="A31" s="79"/>
      <c r="B31" s="23" t="s">
        <v>727</v>
      </c>
      <c r="C31" s="20" t="s">
        <v>65</v>
      </c>
      <c r="D31" s="70">
        <v>380074</v>
      </c>
      <c r="E31" s="70"/>
      <c r="F31" s="70"/>
      <c r="G31" s="170">
        <f t="shared" si="8"/>
        <v>380074</v>
      </c>
      <c r="H31" s="170">
        <f t="shared" si="9"/>
        <v>380074</v>
      </c>
      <c r="I31" s="70">
        <v>0</v>
      </c>
      <c r="J31" s="168"/>
      <c r="K31" s="169">
        <v>0</v>
      </c>
      <c r="L31" s="170"/>
      <c r="M31" s="170"/>
      <c r="N31" s="342"/>
    </row>
    <row r="32" spans="1:14" s="30" customFormat="1" ht="14.25" customHeight="1">
      <c r="A32" s="79"/>
      <c r="B32" s="23" t="s">
        <v>412</v>
      </c>
      <c r="C32" s="20" t="s">
        <v>413</v>
      </c>
      <c r="D32" s="70">
        <v>3500</v>
      </c>
      <c r="E32" s="70"/>
      <c r="F32" s="70">
        <v>614</v>
      </c>
      <c r="G32" s="170">
        <f t="shared" si="8"/>
        <v>2886</v>
      </c>
      <c r="H32" s="170">
        <f t="shared" si="9"/>
        <v>2886</v>
      </c>
      <c r="I32" s="70">
        <v>0</v>
      </c>
      <c r="J32" s="168"/>
      <c r="K32" s="169">
        <v>0</v>
      </c>
      <c r="L32" s="170"/>
      <c r="M32" s="170"/>
      <c r="N32" s="342"/>
    </row>
    <row r="33" spans="1:14" s="30" customFormat="1" ht="14.25" customHeight="1">
      <c r="A33" s="79"/>
      <c r="B33" s="23" t="s">
        <v>188</v>
      </c>
      <c r="C33" s="20" t="s">
        <v>501</v>
      </c>
      <c r="D33" s="70">
        <v>5500</v>
      </c>
      <c r="E33" s="70"/>
      <c r="F33" s="70">
        <v>300</v>
      </c>
      <c r="G33" s="170">
        <f t="shared" si="8"/>
        <v>5200</v>
      </c>
      <c r="H33" s="170">
        <f t="shared" si="9"/>
        <v>5200</v>
      </c>
      <c r="I33" s="70">
        <v>0</v>
      </c>
      <c r="J33" s="168"/>
      <c r="K33" s="169"/>
      <c r="L33" s="170"/>
      <c r="M33" s="170"/>
      <c r="N33" s="342"/>
    </row>
    <row r="34" spans="1:14" s="30" customFormat="1" ht="14.25" customHeight="1">
      <c r="A34" s="79"/>
      <c r="B34" s="23" t="s">
        <v>181</v>
      </c>
      <c r="C34" s="20" t="s">
        <v>502</v>
      </c>
      <c r="D34" s="70">
        <v>4000</v>
      </c>
      <c r="E34" s="70">
        <v>100</v>
      </c>
      <c r="F34" s="70"/>
      <c r="G34" s="170">
        <f t="shared" si="8"/>
        <v>4100</v>
      </c>
      <c r="H34" s="170">
        <f t="shared" si="9"/>
        <v>4100</v>
      </c>
      <c r="I34" s="70">
        <v>0</v>
      </c>
      <c r="J34" s="168"/>
      <c r="K34" s="169"/>
      <c r="L34" s="170"/>
      <c r="M34" s="170"/>
      <c r="N34" s="342"/>
    </row>
    <row r="35" spans="1:14" s="30" customFormat="1" ht="14.25" customHeight="1">
      <c r="A35" s="79"/>
      <c r="B35" s="23" t="s">
        <v>729</v>
      </c>
      <c r="C35" s="20" t="s">
        <v>730</v>
      </c>
      <c r="D35" s="70">
        <v>1300</v>
      </c>
      <c r="E35" s="70"/>
      <c r="F35" s="70">
        <v>118</v>
      </c>
      <c r="G35" s="170">
        <f t="shared" si="8"/>
        <v>1182</v>
      </c>
      <c r="H35" s="170">
        <f t="shared" si="9"/>
        <v>1182</v>
      </c>
      <c r="I35" s="70">
        <v>0</v>
      </c>
      <c r="J35" s="168"/>
      <c r="K35" s="169">
        <v>0</v>
      </c>
      <c r="L35" s="170"/>
      <c r="M35" s="170"/>
      <c r="N35" s="342"/>
    </row>
    <row r="36" spans="1:14" s="30" customFormat="1" ht="13.5" customHeight="1">
      <c r="A36" s="79"/>
      <c r="B36" s="23" t="s">
        <v>733</v>
      </c>
      <c r="C36" s="20" t="s">
        <v>734</v>
      </c>
      <c r="D36" s="70">
        <v>14282</v>
      </c>
      <c r="E36" s="70"/>
      <c r="F36" s="70"/>
      <c r="G36" s="170">
        <f t="shared" si="8"/>
        <v>14282</v>
      </c>
      <c r="H36" s="170">
        <f t="shared" si="9"/>
        <v>14282</v>
      </c>
      <c r="I36" s="70">
        <v>0</v>
      </c>
      <c r="J36" s="168"/>
      <c r="K36" s="169">
        <v>0</v>
      </c>
      <c r="L36" s="170"/>
      <c r="M36" s="170"/>
      <c r="N36" s="342"/>
    </row>
    <row r="37" spans="1:14" s="30" customFormat="1" ht="16.5" customHeight="1">
      <c r="A37" s="79"/>
      <c r="B37" s="23" t="s">
        <v>17</v>
      </c>
      <c r="C37" s="20" t="s">
        <v>18</v>
      </c>
      <c r="D37" s="70">
        <v>9265</v>
      </c>
      <c r="E37" s="70"/>
      <c r="F37" s="70"/>
      <c r="G37" s="170">
        <f t="shared" si="8"/>
        <v>9265</v>
      </c>
      <c r="H37" s="170">
        <f t="shared" si="9"/>
        <v>9265</v>
      </c>
      <c r="I37" s="70">
        <v>0</v>
      </c>
      <c r="J37" s="168"/>
      <c r="K37" s="169">
        <v>0</v>
      </c>
      <c r="L37" s="170"/>
      <c r="M37" s="170"/>
      <c r="N37" s="342"/>
    </row>
    <row r="38" spans="1:14" s="30" customFormat="1" ht="16.5" customHeight="1">
      <c r="A38" s="79"/>
      <c r="B38" s="23" t="s">
        <v>191</v>
      </c>
      <c r="C38" s="20" t="s">
        <v>503</v>
      </c>
      <c r="D38" s="70">
        <v>829</v>
      </c>
      <c r="E38" s="70"/>
      <c r="F38" s="70"/>
      <c r="G38" s="170">
        <f t="shared" si="8"/>
        <v>829</v>
      </c>
      <c r="H38" s="170">
        <f t="shared" si="9"/>
        <v>829</v>
      </c>
      <c r="I38" s="70">
        <v>0</v>
      </c>
      <c r="J38" s="168"/>
      <c r="K38" s="169"/>
      <c r="L38" s="170"/>
      <c r="M38" s="170"/>
      <c r="N38" s="342"/>
    </row>
    <row r="39" spans="1:14" s="30" customFormat="1" ht="15" customHeight="1">
      <c r="A39" s="79"/>
      <c r="B39" s="23" t="s">
        <v>182</v>
      </c>
      <c r="C39" s="20" t="s">
        <v>504</v>
      </c>
      <c r="D39" s="70">
        <v>3600</v>
      </c>
      <c r="E39" s="70"/>
      <c r="F39" s="70">
        <v>385</v>
      </c>
      <c r="G39" s="170">
        <f t="shared" si="8"/>
        <v>3215</v>
      </c>
      <c r="H39" s="170">
        <f t="shared" si="9"/>
        <v>3215</v>
      </c>
      <c r="I39" s="70">
        <v>0</v>
      </c>
      <c r="J39" s="168"/>
      <c r="K39" s="169"/>
      <c r="L39" s="170"/>
      <c r="M39" s="170"/>
      <c r="N39" s="342"/>
    </row>
    <row r="40" spans="1:14" s="30" customFormat="1" ht="14.25" customHeight="1">
      <c r="A40" s="79"/>
      <c r="B40" s="23" t="s">
        <v>183</v>
      </c>
      <c r="C40" s="20" t="s">
        <v>505</v>
      </c>
      <c r="D40" s="70">
        <v>1000</v>
      </c>
      <c r="E40" s="70"/>
      <c r="F40" s="70"/>
      <c r="G40" s="170">
        <f t="shared" si="8"/>
        <v>1000</v>
      </c>
      <c r="H40" s="170">
        <f t="shared" si="9"/>
        <v>1000</v>
      </c>
      <c r="I40" s="70">
        <v>0</v>
      </c>
      <c r="J40" s="168"/>
      <c r="K40" s="169"/>
      <c r="L40" s="170"/>
      <c r="M40" s="170"/>
      <c r="N40" s="342"/>
    </row>
    <row r="41" spans="1:14" s="30" customFormat="1" ht="14.25" customHeight="1">
      <c r="A41" s="79"/>
      <c r="B41" s="23" t="s">
        <v>184</v>
      </c>
      <c r="C41" s="20" t="s">
        <v>506</v>
      </c>
      <c r="D41" s="70">
        <v>2000</v>
      </c>
      <c r="E41" s="70">
        <v>467</v>
      </c>
      <c r="F41" s="70"/>
      <c r="G41" s="170">
        <f t="shared" si="8"/>
        <v>2467</v>
      </c>
      <c r="H41" s="170">
        <f t="shared" si="9"/>
        <v>2467</v>
      </c>
      <c r="I41" s="70">
        <v>0</v>
      </c>
      <c r="J41" s="168"/>
      <c r="K41" s="169"/>
      <c r="L41" s="170"/>
      <c r="M41" s="170"/>
      <c r="N41" s="342"/>
    </row>
    <row r="42" spans="1:14" s="30" customFormat="1" ht="14.25" customHeight="1">
      <c r="A42" s="79"/>
      <c r="B42" s="23" t="s">
        <v>19</v>
      </c>
      <c r="C42" s="20" t="s">
        <v>894</v>
      </c>
      <c r="D42" s="70">
        <v>539986</v>
      </c>
      <c r="E42" s="70"/>
      <c r="F42" s="70"/>
      <c r="G42" s="170">
        <f t="shared" si="8"/>
        <v>539986</v>
      </c>
      <c r="H42" s="70"/>
      <c r="I42" s="70">
        <v>0</v>
      </c>
      <c r="J42" s="168"/>
      <c r="K42" s="169">
        <v>0</v>
      </c>
      <c r="L42" s="170"/>
      <c r="M42" s="170"/>
      <c r="N42" s="342">
        <f>G42</f>
        <v>539986</v>
      </c>
    </row>
    <row r="43" spans="1:14" s="30" customFormat="1" ht="15" customHeight="1">
      <c r="A43" s="79"/>
      <c r="B43" s="23" t="s">
        <v>224</v>
      </c>
      <c r="C43" s="20" t="s">
        <v>271</v>
      </c>
      <c r="D43" s="70">
        <v>1674546</v>
      </c>
      <c r="E43" s="70"/>
      <c r="F43" s="70"/>
      <c r="G43" s="170">
        <f t="shared" si="8"/>
        <v>1674546</v>
      </c>
      <c r="H43" s="70"/>
      <c r="I43" s="70">
        <v>0</v>
      </c>
      <c r="J43" s="168"/>
      <c r="K43" s="169">
        <v>0</v>
      </c>
      <c r="L43" s="170"/>
      <c r="M43" s="170"/>
      <c r="N43" s="342">
        <f>G43</f>
        <v>1674546</v>
      </c>
    </row>
    <row r="44" spans="1:14" s="30" customFormat="1" ht="17.25" customHeight="1">
      <c r="A44" s="79"/>
      <c r="B44" s="23" t="s">
        <v>335</v>
      </c>
      <c r="C44" s="20" t="s">
        <v>271</v>
      </c>
      <c r="D44" s="70">
        <v>610662</v>
      </c>
      <c r="E44" s="70"/>
      <c r="F44" s="70"/>
      <c r="G44" s="170">
        <f t="shared" si="8"/>
        <v>610662</v>
      </c>
      <c r="H44" s="70"/>
      <c r="I44" s="70">
        <v>0</v>
      </c>
      <c r="J44" s="168"/>
      <c r="K44" s="169">
        <v>0</v>
      </c>
      <c r="L44" s="170"/>
      <c r="M44" s="170"/>
      <c r="N44" s="342">
        <f>G44</f>
        <v>610662</v>
      </c>
    </row>
    <row r="45" spans="1:14" s="30" customFormat="1" ht="17.25" customHeight="1">
      <c r="A45" s="79"/>
      <c r="B45" s="23" t="s">
        <v>710</v>
      </c>
      <c r="C45" s="20" t="s">
        <v>508</v>
      </c>
      <c r="D45" s="70">
        <v>342920</v>
      </c>
      <c r="E45" s="70"/>
      <c r="F45" s="70"/>
      <c r="G45" s="170">
        <f t="shared" si="8"/>
        <v>342920</v>
      </c>
      <c r="H45" s="70"/>
      <c r="I45" s="70"/>
      <c r="J45" s="168"/>
      <c r="K45" s="169"/>
      <c r="L45" s="170"/>
      <c r="M45" s="170"/>
      <c r="N45" s="342">
        <f>G45</f>
        <v>342920</v>
      </c>
    </row>
    <row r="46" spans="1:14" s="30" customFormat="1" ht="24.75" customHeight="1">
      <c r="A46" s="80" t="s">
        <v>21</v>
      </c>
      <c r="B46" s="88"/>
      <c r="C46" s="53" t="s">
        <v>693</v>
      </c>
      <c r="D46" s="102">
        <f>D47</f>
        <v>239761</v>
      </c>
      <c r="E46" s="102">
        <f>E47</f>
        <v>12089</v>
      </c>
      <c r="F46" s="102">
        <f>F47</f>
        <v>4788</v>
      </c>
      <c r="G46" s="102">
        <f>G47</f>
        <v>247062</v>
      </c>
      <c r="H46" s="102">
        <f aca="true" t="shared" si="10" ref="H46:N46">H47</f>
        <v>247062</v>
      </c>
      <c r="I46" s="102">
        <f t="shared" si="10"/>
        <v>20750</v>
      </c>
      <c r="J46" s="102">
        <f t="shared" si="10"/>
        <v>0</v>
      </c>
      <c r="K46" s="102">
        <f t="shared" si="10"/>
        <v>2000</v>
      </c>
      <c r="L46" s="102">
        <f t="shared" si="10"/>
        <v>0</v>
      </c>
      <c r="M46" s="102">
        <f t="shared" si="10"/>
        <v>0</v>
      </c>
      <c r="N46" s="103">
        <f t="shared" si="10"/>
        <v>0</v>
      </c>
    </row>
    <row r="47" spans="1:15" s="30" customFormat="1" ht="24" customHeight="1">
      <c r="A47" s="82" t="s">
        <v>22</v>
      </c>
      <c r="B47" s="83"/>
      <c r="C47" s="59" t="s">
        <v>23</v>
      </c>
      <c r="D47" s="166">
        <f>SUM(D48:D56)</f>
        <v>239761</v>
      </c>
      <c r="E47" s="166">
        <f>SUM(E48:E56)</f>
        <v>12089</v>
      </c>
      <c r="F47" s="166">
        <f>SUM(F48:F56)</f>
        <v>4788</v>
      </c>
      <c r="G47" s="166">
        <f>SUM(G48:G56)</f>
        <v>247062</v>
      </c>
      <c r="H47" s="166">
        <f aca="true" t="shared" si="11" ref="H47:O47">SUM(H48:H56)</f>
        <v>247062</v>
      </c>
      <c r="I47" s="166">
        <f t="shared" si="11"/>
        <v>20750</v>
      </c>
      <c r="J47" s="166">
        <f t="shared" si="11"/>
        <v>0</v>
      </c>
      <c r="K47" s="166">
        <f t="shared" si="11"/>
        <v>2000</v>
      </c>
      <c r="L47" s="166">
        <f t="shared" si="11"/>
        <v>0</v>
      </c>
      <c r="M47" s="166">
        <f t="shared" si="11"/>
        <v>0</v>
      </c>
      <c r="N47" s="167">
        <f t="shared" si="11"/>
        <v>0</v>
      </c>
      <c r="O47" s="345">
        <f t="shared" si="11"/>
        <v>0</v>
      </c>
    </row>
    <row r="48" spans="1:14" s="30" customFormat="1" ht="17.25" customHeight="1">
      <c r="A48" s="352"/>
      <c r="B48" s="86" t="s">
        <v>39</v>
      </c>
      <c r="C48" s="20" t="s">
        <v>176</v>
      </c>
      <c r="D48" s="172">
        <v>2000</v>
      </c>
      <c r="E48" s="172"/>
      <c r="F48" s="172"/>
      <c r="G48" s="172">
        <f>D48+E48-F48</f>
        <v>2000</v>
      </c>
      <c r="H48" s="172">
        <f>G48</f>
        <v>2000</v>
      </c>
      <c r="I48" s="172"/>
      <c r="J48" s="172"/>
      <c r="K48" s="172">
        <f>H48</f>
        <v>2000</v>
      </c>
      <c r="L48" s="172"/>
      <c r="M48" s="172"/>
      <c r="N48" s="353"/>
    </row>
    <row r="49" spans="1:14" s="30" customFormat="1" ht="15.75" customHeight="1">
      <c r="A49" s="352"/>
      <c r="B49" s="86" t="s">
        <v>410</v>
      </c>
      <c r="C49" s="113" t="s">
        <v>411</v>
      </c>
      <c r="D49" s="172">
        <v>16450</v>
      </c>
      <c r="E49" s="172">
        <v>4300</v>
      </c>
      <c r="F49" s="172"/>
      <c r="G49" s="172">
        <f>D49+E49-F49</f>
        <v>20750</v>
      </c>
      <c r="H49" s="172">
        <f>G49</f>
        <v>20750</v>
      </c>
      <c r="I49" s="172">
        <f>H49</f>
        <v>20750</v>
      </c>
      <c r="J49" s="172"/>
      <c r="K49" s="172"/>
      <c r="L49" s="172"/>
      <c r="M49" s="172"/>
      <c r="N49" s="353"/>
    </row>
    <row r="50" spans="1:14" s="30" customFormat="1" ht="15" customHeight="1">
      <c r="A50" s="352"/>
      <c r="B50" s="86" t="s">
        <v>721</v>
      </c>
      <c r="C50" s="20" t="s">
        <v>96</v>
      </c>
      <c r="D50" s="172">
        <v>2928</v>
      </c>
      <c r="E50" s="172"/>
      <c r="F50" s="172"/>
      <c r="G50" s="172">
        <f>D50+E50-F50</f>
        <v>2928</v>
      </c>
      <c r="H50" s="172">
        <f>G50</f>
        <v>2928</v>
      </c>
      <c r="I50" s="172"/>
      <c r="J50" s="172"/>
      <c r="K50" s="172"/>
      <c r="L50" s="172"/>
      <c r="M50" s="172"/>
      <c r="N50" s="353"/>
    </row>
    <row r="51" spans="1:14" s="30" customFormat="1" ht="14.25" customHeight="1">
      <c r="A51" s="85"/>
      <c r="B51" s="23" t="s">
        <v>723</v>
      </c>
      <c r="C51" s="20" t="s">
        <v>63</v>
      </c>
      <c r="D51" s="70">
        <v>3000</v>
      </c>
      <c r="E51" s="70"/>
      <c r="F51" s="70">
        <v>27</v>
      </c>
      <c r="G51" s="170">
        <f aca="true" t="shared" si="12" ref="G51:G56">D51+E51-F51</f>
        <v>2973</v>
      </c>
      <c r="H51" s="70">
        <f aca="true" t="shared" si="13" ref="H51:H56">G51</f>
        <v>2973</v>
      </c>
      <c r="I51" s="70"/>
      <c r="J51" s="70"/>
      <c r="K51" s="169">
        <v>0</v>
      </c>
      <c r="L51" s="170"/>
      <c r="M51" s="170"/>
      <c r="N51" s="342"/>
    </row>
    <row r="52" spans="1:14" s="30" customFormat="1" ht="17.25" customHeight="1">
      <c r="A52" s="84"/>
      <c r="B52" s="23" t="s">
        <v>727</v>
      </c>
      <c r="C52" s="20" t="s">
        <v>65</v>
      </c>
      <c r="D52" s="70">
        <v>110611</v>
      </c>
      <c r="E52" s="70">
        <v>7643</v>
      </c>
      <c r="F52" s="70">
        <v>4279</v>
      </c>
      <c r="G52" s="170">
        <f t="shared" si="12"/>
        <v>113975</v>
      </c>
      <c r="H52" s="70">
        <f t="shared" si="13"/>
        <v>113975</v>
      </c>
      <c r="I52" s="70"/>
      <c r="J52" s="70"/>
      <c r="K52" s="169">
        <v>0</v>
      </c>
      <c r="L52" s="170"/>
      <c r="M52" s="170"/>
      <c r="N52" s="342"/>
    </row>
    <row r="53" spans="1:14" s="30" customFormat="1" ht="17.25" customHeight="1">
      <c r="A53" s="84"/>
      <c r="B53" s="23" t="s">
        <v>731</v>
      </c>
      <c r="C53" s="20" t="s">
        <v>732</v>
      </c>
      <c r="D53" s="70">
        <v>72940</v>
      </c>
      <c r="E53" s="70">
        <v>50</v>
      </c>
      <c r="F53" s="70"/>
      <c r="G53" s="170">
        <f t="shared" si="12"/>
        <v>72990</v>
      </c>
      <c r="H53" s="70">
        <f t="shared" si="13"/>
        <v>72990</v>
      </c>
      <c r="I53" s="70"/>
      <c r="J53" s="70"/>
      <c r="K53" s="169">
        <v>0</v>
      </c>
      <c r="L53" s="170"/>
      <c r="M53" s="170"/>
      <c r="N53" s="342"/>
    </row>
    <row r="54" spans="1:14" s="30" customFormat="1" ht="14.25" customHeight="1">
      <c r="A54" s="84"/>
      <c r="B54" s="23" t="s">
        <v>17</v>
      </c>
      <c r="C54" s="20" t="s">
        <v>18</v>
      </c>
      <c r="D54" s="70">
        <v>8034</v>
      </c>
      <c r="E54" s="70">
        <v>38</v>
      </c>
      <c r="F54" s="70">
        <v>450</v>
      </c>
      <c r="G54" s="170">
        <f t="shared" si="12"/>
        <v>7622</v>
      </c>
      <c r="H54" s="70">
        <f t="shared" si="13"/>
        <v>7622</v>
      </c>
      <c r="I54" s="70"/>
      <c r="J54" s="70"/>
      <c r="K54" s="169"/>
      <c r="L54" s="170"/>
      <c r="M54" s="170"/>
      <c r="N54" s="342"/>
    </row>
    <row r="55" spans="1:14" s="30" customFormat="1" ht="14.25" customHeight="1">
      <c r="A55" s="84"/>
      <c r="B55" s="23" t="s">
        <v>52</v>
      </c>
      <c r="C55" s="20" t="s">
        <v>654</v>
      </c>
      <c r="D55" s="70">
        <v>3798</v>
      </c>
      <c r="E55" s="70">
        <v>58</v>
      </c>
      <c r="F55" s="70">
        <v>32</v>
      </c>
      <c r="G55" s="170">
        <f t="shared" si="12"/>
        <v>3824</v>
      </c>
      <c r="H55" s="70">
        <f t="shared" si="13"/>
        <v>3824</v>
      </c>
      <c r="I55" s="70"/>
      <c r="J55" s="70"/>
      <c r="K55" s="169">
        <v>0</v>
      </c>
      <c r="L55" s="170"/>
      <c r="M55" s="170"/>
      <c r="N55" s="342"/>
    </row>
    <row r="56" spans="1:14" s="30" customFormat="1" ht="14.25" customHeight="1">
      <c r="A56" s="84"/>
      <c r="B56" s="23" t="s">
        <v>68</v>
      </c>
      <c r="C56" s="20" t="s">
        <v>332</v>
      </c>
      <c r="D56" s="70">
        <v>20000</v>
      </c>
      <c r="E56" s="70"/>
      <c r="F56" s="70"/>
      <c r="G56" s="170">
        <f t="shared" si="12"/>
        <v>20000</v>
      </c>
      <c r="H56" s="70">
        <f t="shared" si="13"/>
        <v>20000</v>
      </c>
      <c r="I56" s="70"/>
      <c r="J56" s="70"/>
      <c r="K56" s="169">
        <v>0</v>
      </c>
      <c r="L56" s="170"/>
      <c r="M56" s="170"/>
      <c r="N56" s="342"/>
    </row>
    <row r="57" spans="1:14" s="30" customFormat="1" ht="15" customHeight="1">
      <c r="A57" s="80" t="s">
        <v>25</v>
      </c>
      <c r="B57" s="88"/>
      <c r="C57" s="53" t="s">
        <v>26</v>
      </c>
      <c r="D57" s="102">
        <f>D58+D61+D63+D82</f>
        <v>263021</v>
      </c>
      <c r="E57" s="102">
        <f aca="true" t="shared" si="14" ref="E57:N57">E58+E61+E63+E82</f>
        <v>2074</v>
      </c>
      <c r="F57" s="102">
        <f t="shared" si="14"/>
        <v>2074</v>
      </c>
      <c r="G57" s="102">
        <f t="shared" si="14"/>
        <v>263021</v>
      </c>
      <c r="H57" s="102">
        <f t="shared" si="14"/>
        <v>263021</v>
      </c>
      <c r="I57" s="102">
        <f t="shared" si="14"/>
        <v>157663</v>
      </c>
      <c r="J57" s="102">
        <f t="shared" si="14"/>
        <v>30011</v>
      </c>
      <c r="K57" s="102">
        <f t="shared" si="14"/>
        <v>0</v>
      </c>
      <c r="L57" s="102">
        <f t="shared" si="14"/>
        <v>0</v>
      </c>
      <c r="M57" s="102">
        <f t="shared" si="14"/>
        <v>0</v>
      </c>
      <c r="N57" s="102">
        <f t="shared" si="14"/>
        <v>0</v>
      </c>
    </row>
    <row r="58" spans="1:14" s="30" customFormat="1" ht="22.5" customHeight="1">
      <c r="A58" s="82" t="s">
        <v>27</v>
      </c>
      <c r="B58" s="78"/>
      <c r="C58" s="59" t="s">
        <v>28</v>
      </c>
      <c r="D58" s="166">
        <f>D59+D60</f>
        <v>46000</v>
      </c>
      <c r="E58" s="166">
        <f aca="true" t="shared" si="15" ref="E58:N58">E59+E60</f>
        <v>0</v>
      </c>
      <c r="F58" s="166">
        <f t="shared" si="15"/>
        <v>0</v>
      </c>
      <c r="G58" s="166">
        <f t="shared" si="15"/>
        <v>46000</v>
      </c>
      <c r="H58" s="166">
        <f t="shared" si="15"/>
        <v>46000</v>
      </c>
      <c r="I58" s="166">
        <f t="shared" si="15"/>
        <v>10000</v>
      </c>
      <c r="J58" s="166">
        <f t="shared" si="15"/>
        <v>0</v>
      </c>
      <c r="K58" s="166">
        <f t="shared" si="15"/>
        <v>0</v>
      </c>
      <c r="L58" s="166">
        <f t="shared" si="15"/>
        <v>0</v>
      </c>
      <c r="M58" s="166">
        <f t="shared" si="15"/>
        <v>0</v>
      </c>
      <c r="N58" s="167">
        <f t="shared" si="15"/>
        <v>0</v>
      </c>
    </row>
    <row r="59" spans="1:14" s="30" customFormat="1" ht="14.25" customHeight="1">
      <c r="A59" s="112"/>
      <c r="B59" s="111" t="s">
        <v>410</v>
      </c>
      <c r="C59" s="113" t="s">
        <v>411</v>
      </c>
      <c r="D59" s="172">
        <v>10000</v>
      </c>
      <c r="E59" s="172"/>
      <c r="F59" s="172"/>
      <c r="G59" s="172">
        <f>D59+E59-F59</f>
        <v>10000</v>
      </c>
      <c r="H59" s="172">
        <f>G59</f>
        <v>10000</v>
      </c>
      <c r="I59" s="172">
        <f>H59</f>
        <v>10000</v>
      </c>
      <c r="J59" s="172"/>
      <c r="K59" s="172"/>
      <c r="L59" s="172"/>
      <c r="M59" s="172"/>
      <c r="N59" s="353"/>
    </row>
    <row r="60" spans="1:14" s="30" customFormat="1" ht="15" customHeight="1">
      <c r="A60" s="84"/>
      <c r="B60" s="23" t="s">
        <v>727</v>
      </c>
      <c r="C60" s="20" t="s">
        <v>65</v>
      </c>
      <c r="D60" s="70">
        <v>36000</v>
      </c>
      <c r="E60" s="70"/>
      <c r="F60" s="70"/>
      <c r="G60" s="170">
        <f>D60+E60-F60</f>
        <v>36000</v>
      </c>
      <c r="H60" s="70">
        <f>G60</f>
        <v>36000</v>
      </c>
      <c r="I60" s="70"/>
      <c r="J60" s="168">
        <v>0</v>
      </c>
      <c r="K60" s="168">
        <v>0</v>
      </c>
      <c r="L60" s="170"/>
      <c r="M60" s="170"/>
      <c r="N60" s="342"/>
    </row>
    <row r="61" spans="1:14" s="30" customFormat="1" ht="16.5" customHeight="1">
      <c r="A61" s="82" t="s">
        <v>29</v>
      </c>
      <c r="B61" s="78"/>
      <c r="C61" s="59" t="s">
        <v>457</v>
      </c>
      <c r="D61" s="166">
        <f>D62</f>
        <v>20000</v>
      </c>
      <c r="E61" s="166">
        <f>E62</f>
        <v>0</v>
      </c>
      <c r="F61" s="166">
        <f>F62</f>
        <v>0</v>
      </c>
      <c r="G61" s="166">
        <f>G62</f>
        <v>20000</v>
      </c>
      <c r="H61" s="166">
        <f aca="true" t="shared" si="16" ref="H61:N61">H62</f>
        <v>20000</v>
      </c>
      <c r="I61" s="166">
        <f t="shared" si="16"/>
        <v>0</v>
      </c>
      <c r="J61" s="166">
        <f t="shared" si="16"/>
        <v>0</v>
      </c>
      <c r="K61" s="166">
        <f t="shared" si="16"/>
        <v>0</v>
      </c>
      <c r="L61" s="166">
        <f t="shared" si="16"/>
        <v>0</v>
      </c>
      <c r="M61" s="166">
        <f t="shared" si="16"/>
        <v>0</v>
      </c>
      <c r="N61" s="167">
        <f t="shared" si="16"/>
        <v>0</v>
      </c>
    </row>
    <row r="62" spans="1:14" s="30" customFormat="1" ht="16.5" customHeight="1">
      <c r="A62" s="84"/>
      <c r="B62" s="23" t="s">
        <v>727</v>
      </c>
      <c r="C62" s="20" t="s">
        <v>65</v>
      </c>
      <c r="D62" s="70">
        <v>20000</v>
      </c>
      <c r="E62" s="70"/>
      <c r="F62" s="70"/>
      <c r="G62" s="170">
        <f>D62+E62-F62</f>
        <v>20000</v>
      </c>
      <c r="H62" s="70">
        <f>G62</f>
        <v>20000</v>
      </c>
      <c r="I62" s="70"/>
      <c r="J62" s="168">
        <v>0</v>
      </c>
      <c r="K62" s="169">
        <v>0</v>
      </c>
      <c r="L62" s="170"/>
      <c r="M62" s="170"/>
      <c r="N62" s="342"/>
    </row>
    <row r="63" spans="1:14" s="30" customFormat="1" ht="16.5" customHeight="1">
      <c r="A63" s="82" t="s">
        <v>31</v>
      </c>
      <c r="B63" s="78"/>
      <c r="C63" s="59" t="s">
        <v>32</v>
      </c>
      <c r="D63" s="166">
        <f>SUM(D64:D81)</f>
        <v>197021</v>
      </c>
      <c r="E63" s="166">
        <f>SUM(E64:E81)</f>
        <v>2074</v>
      </c>
      <c r="F63" s="166">
        <f>SUM(F64:F81)</f>
        <v>2074</v>
      </c>
      <c r="G63" s="166">
        <f>SUM(G64:G81)</f>
        <v>197021</v>
      </c>
      <c r="H63" s="166">
        <f aca="true" t="shared" si="17" ref="H63:N63">SUM(H64:H81)</f>
        <v>197021</v>
      </c>
      <c r="I63" s="166">
        <f t="shared" si="17"/>
        <v>147663</v>
      </c>
      <c r="J63" s="166">
        <f t="shared" si="17"/>
        <v>30011</v>
      </c>
      <c r="K63" s="166">
        <f t="shared" si="17"/>
        <v>0</v>
      </c>
      <c r="L63" s="166">
        <f t="shared" si="17"/>
        <v>0</v>
      </c>
      <c r="M63" s="166">
        <f t="shared" si="17"/>
        <v>0</v>
      </c>
      <c r="N63" s="167">
        <f t="shared" si="17"/>
        <v>0</v>
      </c>
    </row>
    <row r="64" spans="1:14" s="30" customFormat="1" ht="15" customHeight="1">
      <c r="A64" s="84"/>
      <c r="B64" s="23" t="s">
        <v>714</v>
      </c>
      <c r="C64" s="20" t="s">
        <v>658</v>
      </c>
      <c r="D64" s="70">
        <v>59301</v>
      </c>
      <c r="E64" s="70">
        <v>1400</v>
      </c>
      <c r="F64" s="70"/>
      <c r="G64" s="170">
        <f>D64+E64-F64</f>
        <v>60701</v>
      </c>
      <c r="H64" s="70">
        <f>G64</f>
        <v>60701</v>
      </c>
      <c r="I64" s="70">
        <f>H64</f>
        <v>60701</v>
      </c>
      <c r="J64" s="168">
        <v>0</v>
      </c>
      <c r="K64" s="169">
        <v>0</v>
      </c>
      <c r="L64" s="170"/>
      <c r="M64" s="170"/>
      <c r="N64" s="342"/>
    </row>
    <row r="65" spans="1:14" s="30" customFormat="1" ht="14.25" customHeight="1">
      <c r="A65" s="84"/>
      <c r="B65" s="23" t="s">
        <v>716</v>
      </c>
      <c r="C65" s="20" t="s">
        <v>655</v>
      </c>
      <c r="D65" s="70">
        <v>77176</v>
      </c>
      <c r="E65" s="70"/>
      <c r="F65" s="70">
        <v>1158</v>
      </c>
      <c r="G65" s="170">
        <f aca="true" t="shared" si="18" ref="G65:G84">D65+E65-F65</f>
        <v>76018</v>
      </c>
      <c r="H65" s="70">
        <f aca="true" t="shared" si="19" ref="H65:H81">G65</f>
        <v>76018</v>
      </c>
      <c r="I65" s="70">
        <f>H65</f>
        <v>76018</v>
      </c>
      <c r="J65" s="168">
        <v>0</v>
      </c>
      <c r="K65" s="169">
        <v>0</v>
      </c>
      <c r="L65" s="170"/>
      <c r="M65" s="170"/>
      <c r="N65" s="342"/>
    </row>
    <row r="66" spans="1:14" s="30" customFormat="1" ht="13.5" customHeight="1">
      <c r="A66" s="84"/>
      <c r="B66" s="23" t="s">
        <v>717</v>
      </c>
      <c r="C66" s="20" t="s">
        <v>718</v>
      </c>
      <c r="D66" s="70">
        <v>10944</v>
      </c>
      <c r="E66" s="70"/>
      <c r="F66" s="70"/>
      <c r="G66" s="170">
        <f t="shared" si="18"/>
        <v>10944</v>
      </c>
      <c r="H66" s="70">
        <f t="shared" si="19"/>
        <v>10944</v>
      </c>
      <c r="I66" s="70">
        <f>H66</f>
        <v>10944</v>
      </c>
      <c r="J66" s="168">
        <v>0</v>
      </c>
      <c r="K66" s="169">
        <v>0</v>
      </c>
      <c r="L66" s="170"/>
      <c r="M66" s="170"/>
      <c r="N66" s="342"/>
    </row>
    <row r="67" spans="1:14" s="30" customFormat="1" ht="14.25" customHeight="1">
      <c r="A67" s="84"/>
      <c r="B67" s="87" t="s">
        <v>33</v>
      </c>
      <c r="C67" s="20" t="s">
        <v>13</v>
      </c>
      <c r="D67" s="70">
        <v>26624</v>
      </c>
      <c r="E67" s="70"/>
      <c r="F67" s="70">
        <v>220</v>
      </c>
      <c r="G67" s="170">
        <f t="shared" si="18"/>
        <v>26404</v>
      </c>
      <c r="H67" s="70">
        <f t="shared" si="19"/>
        <v>26404</v>
      </c>
      <c r="I67" s="70"/>
      <c r="J67" s="168">
        <f>H67</f>
        <v>26404</v>
      </c>
      <c r="K67" s="169">
        <v>0</v>
      </c>
      <c r="L67" s="170"/>
      <c r="M67" s="170"/>
      <c r="N67" s="342"/>
    </row>
    <row r="68" spans="1:14" s="30" customFormat="1" ht="13.5" customHeight="1">
      <c r="A68" s="84"/>
      <c r="B68" s="87" t="s">
        <v>719</v>
      </c>
      <c r="C68" s="20" t="s">
        <v>720</v>
      </c>
      <c r="D68" s="70">
        <v>3613</v>
      </c>
      <c r="E68" s="70"/>
      <c r="F68" s="70">
        <v>6</v>
      </c>
      <c r="G68" s="170">
        <f t="shared" si="18"/>
        <v>3607</v>
      </c>
      <c r="H68" s="70">
        <f t="shared" si="19"/>
        <v>3607</v>
      </c>
      <c r="I68" s="70"/>
      <c r="J68" s="168">
        <f>H68</f>
        <v>3607</v>
      </c>
      <c r="K68" s="169">
        <v>0</v>
      </c>
      <c r="L68" s="170"/>
      <c r="M68" s="170"/>
      <c r="N68" s="342"/>
    </row>
    <row r="69" spans="1:14" s="30" customFormat="1" ht="15.75" customHeight="1">
      <c r="A69" s="84"/>
      <c r="B69" s="23" t="s">
        <v>721</v>
      </c>
      <c r="C69" s="20" t="s">
        <v>96</v>
      </c>
      <c r="D69" s="70">
        <v>3204</v>
      </c>
      <c r="E69" s="70">
        <v>557</v>
      </c>
      <c r="F69" s="70"/>
      <c r="G69" s="170">
        <f t="shared" si="18"/>
        <v>3761</v>
      </c>
      <c r="H69" s="70">
        <f t="shared" si="19"/>
        <v>3761</v>
      </c>
      <c r="I69" s="70"/>
      <c r="J69" s="168">
        <v>0</v>
      </c>
      <c r="K69" s="169">
        <v>0</v>
      </c>
      <c r="L69" s="170"/>
      <c r="M69" s="170"/>
      <c r="N69" s="342"/>
    </row>
    <row r="70" spans="1:14" s="30" customFormat="1" ht="12.75" customHeight="1">
      <c r="A70" s="84"/>
      <c r="B70" s="23" t="s">
        <v>723</v>
      </c>
      <c r="C70" s="20" t="s">
        <v>63</v>
      </c>
      <c r="D70" s="70">
        <v>1936</v>
      </c>
      <c r="E70" s="70">
        <v>117</v>
      </c>
      <c r="F70" s="70"/>
      <c r="G70" s="170">
        <f t="shared" si="18"/>
        <v>2053</v>
      </c>
      <c r="H70" s="70">
        <f t="shared" si="19"/>
        <v>2053</v>
      </c>
      <c r="I70" s="70"/>
      <c r="J70" s="168"/>
      <c r="K70" s="169"/>
      <c r="L70" s="170"/>
      <c r="M70" s="170"/>
      <c r="N70" s="342"/>
    </row>
    <row r="71" spans="1:14" s="30" customFormat="1" ht="14.25" customHeight="1">
      <c r="A71" s="84"/>
      <c r="B71" s="23" t="s">
        <v>53</v>
      </c>
      <c r="C71" s="20" t="s">
        <v>54</v>
      </c>
      <c r="D71" s="70">
        <v>150</v>
      </c>
      <c r="E71" s="70"/>
      <c r="F71" s="70">
        <v>90</v>
      </c>
      <c r="G71" s="170">
        <f t="shared" si="18"/>
        <v>60</v>
      </c>
      <c r="H71" s="70">
        <f t="shared" si="19"/>
        <v>60</v>
      </c>
      <c r="I71" s="70"/>
      <c r="J71" s="168"/>
      <c r="K71" s="169"/>
      <c r="L71" s="170"/>
      <c r="M71" s="170"/>
      <c r="N71" s="342"/>
    </row>
    <row r="72" spans="1:14" s="30" customFormat="1" ht="15.75" customHeight="1">
      <c r="A72" s="84"/>
      <c r="B72" s="23" t="s">
        <v>727</v>
      </c>
      <c r="C72" s="20" t="s">
        <v>65</v>
      </c>
      <c r="D72" s="70">
        <v>4345</v>
      </c>
      <c r="E72" s="70"/>
      <c r="F72" s="70">
        <v>182</v>
      </c>
      <c r="G72" s="170">
        <f t="shared" si="18"/>
        <v>4163</v>
      </c>
      <c r="H72" s="70">
        <f t="shared" si="19"/>
        <v>4163</v>
      </c>
      <c r="I72" s="70"/>
      <c r="J72" s="168">
        <v>0</v>
      </c>
      <c r="K72" s="169">
        <v>0</v>
      </c>
      <c r="L72" s="170"/>
      <c r="M72" s="170"/>
      <c r="N72" s="342"/>
    </row>
    <row r="73" spans="1:14" s="30" customFormat="1" ht="15" customHeight="1">
      <c r="A73" s="84"/>
      <c r="B73" s="23" t="s">
        <v>412</v>
      </c>
      <c r="C73" s="20" t="s">
        <v>413</v>
      </c>
      <c r="D73" s="70">
        <v>400</v>
      </c>
      <c r="E73" s="70"/>
      <c r="F73" s="70">
        <v>400</v>
      </c>
      <c r="G73" s="170">
        <f t="shared" si="18"/>
        <v>0</v>
      </c>
      <c r="H73" s="70">
        <f t="shared" si="19"/>
        <v>0</v>
      </c>
      <c r="I73" s="70"/>
      <c r="J73" s="168"/>
      <c r="K73" s="169"/>
      <c r="L73" s="170"/>
      <c r="M73" s="170"/>
      <c r="N73" s="342"/>
    </row>
    <row r="74" spans="1:14" s="30" customFormat="1" ht="16.5" customHeight="1">
      <c r="A74" s="84"/>
      <c r="B74" s="23" t="s">
        <v>188</v>
      </c>
      <c r="C74" s="20" t="s">
        <v>501</v>
      </c>
      <c r="D74" s="70">
        <v>534</v>
      </c>
      <c r="E74" s="70"/>
      <c r="F74" s="70">
        <v>18</v>
      </c>
      <c r="G74" s="170">
        <f t="shared" si="18"/>
        <v>516</v>
      </c>
      <c r="H74" s="70">
        <f t="shared" si="19"/>
        <v>516</v>
      </c>
      <c r="I74" s="70"/>
      <c r="J74" s="168"/>
      <c r="K74" s="169"/>
      <c r="L74" s="170"/>
      <c r="M74" s="170"/>
      <c r="N74" s="342"/>
    </row>
    <row r="75" spans="1:14" s="30" customFormat="1" ht="15" customHeight="1">
      <c r="A75" s="84"/>
      <c r="B75" s="23" t="s">
        <v>181</v>
      </c>
      <c r="C75" s="20" t="s">
        <v>502</v>
      </c>
      <c r="D75" s="70">
        <v>1750</v>
      </c>
      <c r="E75" s="70"/>
      <c r="F75" s="70"/>
      <c r="G75" s="170">
        <f t="shared" si="18"/>
        <v>1750</v>
      </c>
      <c r="H75" s="70">
        <f t="shared" si="19"/>
        <v>1750</v>
      </c>
      <c r="I75" s="70"/>
      <c r="J75" s="168"/>
      <c r="K75" s="169"/>
      <c r="L75" s="170"/>
      <c r="M75" s="170"/>
      <c r="N75" s="342"/>
    </row>
    <row r="76" spans="1:14" s="30" customFormat="1" ht="15.75" customHeight="1">
      <c r="A76" s="84"/>
      <c r="B76" s="23" t="s">
        <v>192</v>
      </c>
      <c r="C76" s="20" t="s">
        <v>656</v>
      </c>
      <c r="D76" s="70">
        <v>1980</v>
      </c>
      <c r="E76" s="70"/>
      <c r="F76" s="70"/>
      <c r="G76" s="170">
        <f t="shared" si="18"/>
        <v>1980</v>
      </c>
      <c r="H76" s="70">
        <f t="shared" si="19"/>
        <v>1980</v>
      </c>
      <c r="I76" s="70"/>
      <c r="J76" s="168"/>
      <c r="K76" s="169"/>
      <c r="L76" s="170"/>
      <c r="M76" s="170"/>
      <c r="N76" s="342"/>
    </row>
    <row r="77" spans="1:14" s="30" customFormat="1" ht="15" customHeight="1">
      <c r="A77" s="84"/>
      <c r="B77" s="23" t="s">
        <v>731</v>
      </c>
      <c r="C77" s="20" t="s">
        <v>732</v>
      </c>
      <c r="D77" s="70">
        <v>1250</v>
      </c>
      <c r="E77" s="70"/>
      <c r="F77" s="70"/>
      <c r="G77" s="170">
        <f t="shared" si="18"/>
        <v>1250</v>
      </c>
      <c r="H77" s="70">
        <f t="shared" si="19"/>
        <v>1250</v>
      </c>
      <c r="I77" s="70"/>
      <c r="J77" s="168">
        <v>0</v>
      </c>
      <c r="K77" s="169">
        <v>0</v>
      </c>
      <c r="L77" s="170"/>
      <c r="M77" s="170"/>
      <c r="N77" s="342"/>
    </row>
    <row r="78" spans="1:14" s="30" customFormat="1" ht="15" customHeight="1">
      <c r="A78" s="84"/>
      <c r="B78" s="23" t="s">
        <v>733</v>
      </c>
      <c r="C78" s="20" t="s">
        <v>734</v>
      </c>
      <c r="D78" s="70">
        <v>3218</v>
      </c>
      <c r="E78" s="70"/>
      <c r="F78" s="70"/>
      <c r="G78" s="170">
        <f t="shared" si="18"/>
        <v>3218</v>
      </c>
      <c r="H78" s="70">
        <f t="shared" si="19"/>
        <v>3218</v>
      </c>
      <c r="I78" s="70"/>
      <c r="J78" s="168">
        <v>0</v>
      </c>
      <c r="K78" s="169">
        <v>0</v>
      </c>
      <c r="L78" s="170"/>
      <c r="M78" s="170"/>
      <c r="N78" s="342"/>
    </row>
    <row r="79" spans="1:14" s="30" customFormat="1" ht="15" customHeight="1">
      <c r="A79" s="84"/>
      <c r="B79" s="23" t="s">
        <v>369</v>
      </c>
      <c r="C79" s="20" t="s">
        <v>370</v>
      </c>
      <c r="D79" s="70">
        <v>40</v>
      </c>
      <c r="E79" s="70"/>
      <c r="F79" s="70"/>
      <c r="G79" s="170">
        <f t="shared" si="18"/>
        <v>40</v>
      </c>
      <c r="H79" s="70">
        <f t="shared" si="19"/>
        <v>40</v>
      </c>
      <c r="I79" s="70"/>
      <c r="J79" s="168"/>
      <c r="K79" s="169"/>
      <c r="L79" s="170"/>
      <c r="M79" s="170"/>
      <c r="N79" s="342"/>
    </row>
    <row r="80" spans="1:14" s="30" customFormat="1" ht="15" customHeight="1">
      <c r="A80" s="84"/>
      <c r="B80" s="23" t="s">
        <v>183</v>
      </c>
      <c r="C80" s="20" t="s">
        <v>657</v>
      </c>
      <c r="D80" s="70">
        <v>250</v>
      </c>
      <c r="E80" s="70"/>
      <c r="F80" s="70"/>
      <c r="G80" s="170">
        <f t="shared" si="18"/>
        <v>250</v>
      </c>
      <c r="H80" s="70">
        <f t="shared" si="19"/>
        <v>250</v>
      </c>
      <c r="I80" s="70"/>
      <c r="J80" s="168"/>
      <c r="K80" s="169"/>
      <c r="L80" s="170"/>
      <c r="M80" s="170"/>
      <c r="N80" s="342"/>
    </row>
    <row r="81" spans="1:14" s="30" customFormat="1" ht="14.25" customHeight="1">
      <c r="A81" s="84"/>
      <c r="B81" s="23" t="s">
        <v>184</v>
      </c>
      <c r="C81" s="20" t="s">
        <v>506</v>
      </c>
      <c r="D81" s="70">
        <v>306</v>
      </c>
      <c r="E81" s="70"/>
      <c r="F81" s="70"/>
      <c r="G81" s="170">
        <f t="shared" si="18"/>
        <v>306</v>
      </c>
      <c r="H81" s="70">
        <f t="shared" si="19"/>
        <v>306</v>
      </c>
      <c r="I81" s="70"/>
      <c r="J81" s="168"/>
      <c r="K81" s="169"/>
      <c r="L81" s="170"/>
      <c r="M81" s="170"/>
      <c r="N81" s="342"/>
    </row>
    <row r="82" spans="1:14" s="30" customFormat="1" ht="14.25" customHeight="1">
      <c r="A82" s="699" t="s">
        <v>888</v>
      </c>
      <c r="B82" s="700"/>
      <c r="C82" s="701" t="s">
        <v>889</v>
      </c>
      <c r="D82" s="702">
        <f>D83+D84</f>
        <v>0</v>
      </c>
      <c r="E82" s="702">
        <f aca="true" t="shared" si="20" ref="E82:N82">E83+E84</f>
        <v>0</v>
      </c>
      <c r="F82" s="702">
        <f t="shared" si="20"/>
        <v>0</v>
      </c>
      <c r="G82" s="702">
        <f t="shared" si="18"/>
        <v>0</v>
      </c>
      <c r="H82" s="702">
        <f t="shared" si="20"/>
        <v>0</v>
      </c>
      <c r="I82" s="702">
        <f t="shared" si="20"/>
        <v>0</v>
      </c>
      <c r="J82" s="702">
        <f t="shared" si="20"/>
        <v>0</v>
      </c>
      <c r="K82" s="702">
        <f t="shared" si="20"/>
        <v>0</v>
      </c>
      <c r="L82" s="702">
        <f t="shared" si="20"/>
        <v>0</v>
      </c>
      <c r="M82" s="702">
        <f t="shared" si="20"/>
        <v>0</v>
      </c>
      <c r="N82" s="702">
        <f t="shared" si="20"/>
        <v>0</v>
      </c>
    </row>
    <row r="83" spans="1:14" s="30" customFormat="1" ht="14.25" customHeight="1">
      <c r="A83" s="84"/>
      <c r="B83" s="23" t="s">
        <v>890</v>
      </c>
      <c r="C83" s="20" t="s">
        <v>892</v>
      </c>
      <c r="D83" s="70">
        <v>0</v>
      </c>
      <c r="E83" s="70"/>
      <c r="F83" s="70"/>
      <c r="G83" s="170">
        <f t="shared" si="18"/>
        <v>0</v>
      </c>
      <c r="H83" s="70">
        <f>G83</f>
        <v>0</v>
      </c>
      <c r="I83" s="70"/>
      <c r="J83" s="168"/>
      <c r="K83" s="169"/>
      <c r="L83" s="170"/>
      <c r="M83" s="170"/>
      <c r="N83" s="342"/>
    </row>
    <row r="84" spans="1:14" s="30" customFormat="1" ht="23.25" customHeight="1">
      <c r="A84" s="84"/>
      <c r="B84" s="23" t="s">
        <v>891</v>
      </c>
      <c r="C84" s="20" t="s">
        <v>893</v>
      </c>
      <c r="D84" s="70">
        <v>0</v>
      </c>
      <c r="E84" s="70"/>
      <c r="F84" s="70"/>
      <c r="G84" s="170">
        <f t="shared" si="18"/>
        <v>0</v>
      </c>
      <c r="H84" s="70">
        <f>G84</f>
        <v>0</v>
      </c>
      <c r="I84" s="70"/>
      <c r="J84" s="168"/>
      <c r="K84" s="169"/>
      <c r="L84" s="170"/>
      <c r="M84" s="170"/>
      <c r="N84" s="342"/>
    </row>
    <row r="85" spans="1:14" s="30" customFormat="1" ht="15.75" customHeight="1">
      <c r="A85" s="80" t="s">
        <v>34</v>
      </c>
      <c r="B85" s="88"/>
      <c r="C85" s="53" t="s">
        <v>35</v>
      </c>
      <c r="D85" s="102">
        <f aca="true" t="shared" si="21" ref="D85:N85">D86+D96+D98+D108+D135+D144+D149</f>
        <v>2904726</v>
      </c>
      <c r="E85" s="102">
        <f t="shared" si="21"/>
        <v>19671</v>
      </c>
      <c r="F85" s="102">
        <f t="shared" si="21"/>
        <v>109623</v>
      </c>
      <c r="G85" s="102">
        <f t="shared" si="21"/>
        <v>2814774</v>
      </c>
      <c r="H85" s="102">
        <f t="shared" si="21"/>
        <v>2770334</v>
      </c>
      <c r="I85" s="102">
        <f t="shared" si="21"/>
        <v>1651878</v>
      </c>
      <c r="J85" s="102">
        <f t="shared" si="21"/>
        <v>300222</v>
      </c>
      <c r="K85" s="102">
        <f t="shared" si="21"/>
        <v>13000</v>
      </c>
      <c r="L85" s="102">
        <f t="shared" si="21"/>
        <v>0</v>
      </c>
      <c r="M85" s="102">
        <f t="shared" si="21"/>
        <v>0</v>
      </c>
      <c r="N85" s="103">
        <f t="shared" si="21"/>
        <v>44440</v>
      </c>
    </row>
    <row r="86" spans="1:14" s="30" customFormat="1" ht="19.5" customHeight="1">
      <c r="A86" s="82" t="s">
        <v>36</v>
      </c>
      <c r="B86" s="78"/>
      <c r="C86" s="59" t="s">
        <v>37</v>
      </c>
      <c r="D86" s="166">
        <f>SUM(D87:D95)</f>
        <v>102748</v>
      </c>
      <c r="E86" s="166">
        <f aca="true" t="shared" si="22" ref="E86:N86">SUM(E87:E95)</f>
        <v>0</v>
      </c>
      <c r="F86" s="166">
        <f t="shared" si="22"/>
        <v>0</v>
      </c>
      <c r="G86" s="166">
        <f t="shared" si="22"/>
        <v>102748</v>
      </c>
      <c r="H86" s="166">
        <f t="shared" si="22"/>
        <v>102748</v>
      </c>
      <c r="I86" s="166">
        <f t="shared" si="22"/>
        <v>82312</v>
      </c>
      <c r="J86" s="166">
        <f t="shared" si="22"/>
        <v>14684</v>
      </c>
      <c r="K86" s="166">
        <f t="shared" si="22"/>
        <v>0</v>
      </c>
      <c r="L86" s="166">
        <f t="shared" si="22"/>
        <v>0</v>
      </c>
      <c r="M86" s="166">
        <f t="shared" si="22"/>
        <v>0</v>
      </c>
      <c r="N86" s="167">
        <f t="shared" si="22"/>
        <v>0</v>
      </c>
    </row>
    <row r="87" spans="1:14" s="30" customFormat="1" ht="14.25" customHeight="1">
      <c r="A87" s="84"/>
      <c r="B87" s="23" t="s">
        <v>714</v>
      </c>
      <c r="C87" s="20" t="s">
        <v>658</v>
      </c>
      <c r="D87" s="70">
        <v>70400</v>
      </c>
      <c r="E87" s="70"/>
      <c r="F87" s="70"/>
      <c r="G87" s="170">
        <f>D87+E87-F87</f>
        <v>70400</v>
      </c>
      <c r="H87" s="70">
        <f>G87</f>
        <v>70400</v>
      </c>
      <c r="I87" s="70">
        <f>D87</f>
        <v>70400</v>
      </c>
      <c r="J87" s="168"/>
      <c r="K87" s="169">
        <v>0</v>
      </c>
      <c r="L87" s="170"/>
      <c r="M87" s="170"/>
      <c r="N87" s="342"/>
    </row>
    <row r="88" spans="1:14" s="30" customFormat="1" ht="14.25" customHeight="1">
      <c r="A88" s="84"/>
      <c r="B88" s="23" t="s">
        <v>717</v>
      </c>
      <c r="C88" s="20" t="s">
        <v>718</v>
      </c>
      <c r="D88" s="70">
        <v>4712</v>
      </c>
      <c r="E88" s="70"/>
      <c r="F88" s="70"/>
      <c r="G88" s="170">
        <f aca="true" t="shared" si="23" ref="G88:G95">D88+E88-F88</f>
        <v>4712</v>
      </c>
      <c r="H88" s="70">
        <f aca="true" t="shared" si="24" ref="H88:H95">G88</f>
        <v>4712</v>
      </c>
      <c r="I88" s="70">
        <f>D88</f>
        <v>4712</v>
      </c>
      <c r="J88" s="168"/>
      <c r="K88" s="169">
        <v>0</v>
      </c>
      <c r="L88" s="170"/>
      <c r="M88" s="170"/>
      <c r="N88" s="342"/>
    </row>
    <row r="89" spans="1:14" s="30" customFormat="1" ht="14.25" customHeight="1">
      <c r="A89" s="84"/>
      <c r="B89" s="87" t="s">
        <v>33</v>
      </c>
      <c r="C89" s="20" t="s">
        <v>38</v>
      </c>
      <c r="D89" s="70">
        <v>12844</v>
      </c>
      <c r="E89" s="70"/>
      <c r="F89" s="70"/>
      <c r="G89" s="170">
        <f t="shared" si="23"/>
        <v>12844</v>
      </c>
      <c r="H89" s="70">
        <f t="shared" si="24"/>
        <v>12844</v>
      </c>
      <c r="I89" s="70"/>
      <c r="J89" s="168">
        <f>H89</f>
        <v>12844</v>
      </c>
      <c r="K89" s="169"/>
      <c r="L89" s="170"/>
      <c r="M89" s="170"/>
      <c r="N89" s="342"/>
    </row>
    <row r="90" spans="1:14" s="30" customFormat="1" ht="13.5" customHeight="1">
      <c r="A90" s="84"/>
      <c r="B90" s="87" t="s">
        <v>719</v>
      </c>
      <c r="C90" s="20" t="s">
        <v>720</v>
      </c>
      <c r="D90" s="70">
        <v>1840</v>
      </c>
      <c r="E90" s="70"/>
      <c r="F90" s="70"/>
      <c r="G90" s="170">
        <f t="shared" si="23"/>
        <v>1840</v>
      </c>
      <c r="H90" s="70">
        <f t="shared" si="24"/>
        <v>1840</v>
      </c>
      <c r="I90" s="70"/>
      <c r="J90" s="168">
        <f>H90</f>
        <v>1840</v>
      </c>
      <c r="K90" s="169"/>
      <c r="L90" s="170"/>
      <c r="M90" s="170"/>
      <c r="N90" s="342"/>
    </row>
    <row r="91" spans="1:14" s="30" customFormat="1" ht="15" customHeight="1">
      <c r="A91" s="84"/>
      <c r="B91" s="23" t="s">
        <v>410</v>
      </c>
      <c r="C91" s="20" t="s">
        <v>411</v>
      </c>
      <c r="D91" s="70">
        <v>7200</v>
      </c>
      <c r="E91" s="70"/>
      <c r="F91" s="70"/>
      <c r="G91" s="170">
        <f t="shared" si="23"/>
        <v>7200</v>
      </c>
      <c r="H91" s="70">
        <f t="shared" si="24"/>
        <v>7200</v>
      </c>
      <c r="I91" s="70">
        <f>H91</f>
        <v>7200</v>
      </c>
      <c r="J91" s="168"/>
      <c r="K91" s="169">
        <v>0</v>
      </c>
      <c r="L91" s="170"/>
      <c r="M91" s="170"/>
      <c r="N91" s="342"/>
    </row>
    <row r="92" spans="1:14" s="30" customFormat="1" ht="12.75" customHeight="1">
      <c r="A92" s="84"/>
      <c r="B92" s="23" t="s">
        <v>721</v>
      </c>
      <c r="C92" s="20" t="s">
        <v>96</v>
      </c>
      <c r="D92" s="70">
        <v>1279</v>
      </c>
      <c r="E92" s="70"/>
      <c r="F92" s="70"/>
      <c r="G92" s="170">
        <f t="shared" si="23"/>
        <v>1279</v>
      </c>
      <c r="H92" s="70">
        <f t="shared" si="24"/>
        <v>1279</v>
      </c>
      <c r="I92" s="70"/>
      <c r="J92" s="168">
        <v>0</v>
      </c>
      <c r="K92" s="169">
        <v>0</v>
      </c>
      <c r="L92" s="170"/>
      <c r="M92" s="170"/>
      <c r="N92" s="342"/>
    </row>
    <row r="93" spans="1:14" s="30" customFormat="1" ht="14.25" customHeight="1">
      <c r="A93" s="84"/>
      <c r="B93" s="23" t="s">
        <v>727</v>
      </c>
      <c r="C93" s="20" t="s">
        <v>65</v>
      </c>
      <c r="D93" s="70">
        <v>939</v>
      </c>
      <c r="E93" s="70"/>
      <c r="F93" s="70"/>
      <c r="G93" s="170">
        <f t="shared" si="23"/>
        <v>939</v>
      </c>
      <c r="H93" s="70">
        <f t="shared" si="24"/>
        <v>939</v>
      </c>
      <c r="I93" s="70"/>
      <c r="J93" s="168">
        <v>0</v>
      </c>
      <c r="K93" s="169">
        <v>0</v>
      </c>
      <c r="L93" s="170"/>
      <c r="M93" s="170"/>
      <c r="N93" s="342"/>
    </row>
    <row r="94" spans="1:14" s="30" customFormat="1" ht="17.25" customHeight="1">
      <c r="A94" s="84"/>
      <c r="B94" s="23" t="s">
        <v>733</v>
      </c>
      <c r="C94" s="20" t="s">
        <v>734</v>
      </c>
      <c r="D94" s="70">
        <v>2634</v>
      </c>
      <c r="E94" s="70"/>
      <c r="F94" s="70"/>
      <c r="G94" s="170">
        <f t="shared" si="23"/>
        <v>2634</v>
      </c>
      <c r="H94" s="70">
        <f t="shared" si="24"/>
        <v>2634</v>
      </c>
      <c r="I94" s="70"/>
      <c r="J94" s="168">
        <v>0</v>
      </c>
      <c r="K94" s="169">
        <v>0</v>
      </c>
      <c r="L94" s="170"/>
      <c r="M94" s="170"/>
      <c r="N94" s="342"/>
    </row>
    <row r="95" spans="1:14" s="30" customFormat="1" ht="17.25" customHeight="1">
      <c r="A95" s="84"/>
      <c r="B95" s="23" t="s">
        <v>184</v>
      </c>
      <c r="C95" s="20" t="s">
        <v>506</v>
      </c>
      <c r="D95" s="70">
        <v>900</v>
      </c>
      <c r="E95" s="70"/>
      <c r="F95" s="70"/>
      <c r="G95" s="170">
        <f t="shared" si="23"/>
        <v>900</v>
      </c>
      <c r="H95" s="70">
        <f t="shared" si="24"/>
        <v>900</v>
      </c>
      <c r="I95" s="70"/>
      <c r="J95" s="168"/>
      <c r="K95" s="169"/>
      <c r="L95" s="170"/>
      <c r="M95" s="170"/>
      <c r="N95" s="342"/>
    </row>
    <row r="96" spans="1:14" s="29" customFormat="1" ht="18" customHeight="1">
      <c r="A96" s="82" t="s">
        <v>333</v>
      </c>
      <c r="B96" s="78"/>
      <c r="C96" s="59" t="s">
        <v>444</v>
      </c>
      <c r="D96" s="166">
        <f>D97</f>
        <v>3000</v>
      </c>
      <c r="E96" s="166">
        <f>E97</f>
        <v>0</v>
      </c>
      <c r="F96" s="166">
        <f>F97</f>
        <v>0</v>
      </c>
      <c r="G96" s="166">
        <f>G97</f>
        <v>3000</v>
      </c>
      <c r="H96" s="166">
        <f aca="true" t="shared" si="25" ref="H96:N96">H97</f>
        <v>3000</v>
      </c>
      <c r="I96" s="166">
        <f t="shared" si="25"/>
        <v>0</v>
      </c>
      <c r="J96" s="166">
        <f t="shared" si="25"/>
        <v>0</v>
      </c>
      <c r="K96" s="166">
        <f t="shared" si="25"/>
        <v>3000</v>
      </c>
      <c r="L96" s="166">
        <f t="shared" si="25"/>
        <v>0</v>
      </c>
      <c r="M96" s="166">
        <f t="shared" si="25"/>
        <v>0</v>
      </c>
      <c r="N96" s="167">
        <f t="shared" si="25"/>
        <v>0</v>
      </c>
    </row>
    <row r="97" spans="1:14" s="30" customFormat="1" ht="24" customHeight="1">
      <c r="A97" s="84"/>
      <c r="B97" s="23" t="s">
        <v>334</v>
      </c>
      <c r="C97" s="20" t="s">
        <v>820</v>
      </c>
      <c r="D97" s="70">
        <v>3000</v>
      </c>
      <c r="E97" s="70"/>
      <c r="F97" s="70"/>
      <c r="G97" s="170">
        <f>D97+E97-F97</f>
        <v>3000</v>
      </c>
      <c r="H97" s="70">
        <f>G97</f>
        <v>3000</v>
      </c>
      <c r="I97" s="70">
        <v>0</v>
      </c>
      <c r="J97" s="168">
        <v>0</v>
      </c>
      <c r="K97" s="169">
        <f>H97</f>
        <v>3000</v>
      </c>
      <c r="L97" s="170"/>
      <c r="M97" s="170"/>
      <c r="N97" s="342"/>
    </row>
    <row r="98" spans="1:14" s="29" customFormat="1" ht="16.5" customHeight="1">
      <c r="A98" s="82" t="s">
        <v>40</v>
      </c>
      <c r="B98" s="78"/>
      <c r="C98" s="59" t="s">
        <v>41</v>
      </c>
      <c r="D98" s="166">
        <f>SUM(D99:D107)</f>
        <v>113200</v>
      </c>
      <c r="E98" s="166">
        <f aca="true" t="shared" si="26" ref="E98:N98">SUM(E99:E107)</f>
        <v>745</v>
      </c>
      <c r="F98" s="166">
        <f t="shared" si="26"/>
        <v>0</v>
      </c>
      <c r="G98" s="166">
        <f t="shared" si="26"/>
        <v>113945</v>
      </c>
      <c r="H98" s="166">
        <f t="shared" si="26"/>
        <v>113945</v>
      </c>
      <c r="I98" s="166">
        <f t="shared" si="26"/>
        <v>0</v>
      </c>
      <c r="J98" s="166">
        <f t="shared" si="26"/>
        <v>0</v>
      </c>
      <c r="K98" s="166">
        <f t="shared" si="26"/>
        <v>0</v>
      </c>
      <c r="L98" s="166">
        <f t="shared" si="26"/>
        <v>0</v>
      </c>
      <c r="M98" s="166">
        <f t="shared" si="26"/>
        <v>0</v>
      </c>
      <c r="N98" s="166">
        <f t="shared" si="26"/>
        <v>0</v>
      </c>
    </row>
    <row r="99" spans="1:14" s="30" customFormat="1" ht="12.75" customHeight="1">
      <c r="A99" s="84"/>
      <c r="B99" s="23" t="s">
        <v>713</v>
      </c>
      <c r="C99" s="20" t="s">
        <v>42</v>
      </c>
      <c r="D99" s="70">
        <v>81951</v>
      </c>
      <c r="E99" s="70"/>
      <c r="F99" s="70"/>
      <c r="G99" s="170">
        <f>D99+E99-F99</f>
        <v>81951</v>
      </c>
      <c r="H99" s="70">
        <f>G99</f>
        <v>81951</v>
      </c>
      <c r="I99" s="70"/>
      <c r="J99" s="168"/>
      <c r="K99" s="169"/>
      <c r="L99" s="170"/>
      <c r="M99" s="170"/>
      <c r="N99" s="342"/>
    </row>
    <row r="100" spans="1:14" s="30" customFormat="1" ht="12.75" customHeight="1">
      <c r="A100" s="84"/>
      <c r="B100" s="23" t="s">
        <v>721</v>
      </c>
      <c r="C100" s="20" t="s">
        <v>96</v>
      </c>
      <c r="D100" s="70">
        <v>8100</v>
      </c>
      <c r="E100" s="70"/>
      <c r="F100" s="70"/>
      <c r="G100" s="170">
        <f>D100+E100-F100</f>
        <v>8100</v>
      </c>
      <c r="H100" s="70">
        <f aca="true" t="shared" si="27" ref="H100:H107">G100</f>
        <v>8100</v>
      </c>
      <c r="I100" s="70"/>
      <c r="J100" s="168"/>
      <c r="K100" s="169"/>
      <c r="L100" s="170"/>
      <c r="M100" s="170"/>
      <c r="N100" s="342"/>
    </row>
    <row r="101" spans="1:14" s="30" customFormat="1" ht="12.75" customHeight="1">
      <c r="A101" s="84"/>
      <c r="B101" s="23" t="s">
        <v>723</v>
      </c>
      <c r="C101" s="20" t="s">
        <v>63</v>
      </c>
      <c r="D101" s="70">
        <v>7550</v>
      </c>
      <c r="E101" s="70"/>
      <c r="G101" s="170">
        <f>D101+E101-F100</f>
        <v>7550</v>
      </c>
      <c r="H101" s="70">
        <f t="shared" si="27"/>
        <v>7550</v>
      </c>
      <c r="I101" s="70"/>
      <c r="J101" s="168"/>
      <c r="K101" s="169"/>
      <c r="L101" s="170"/>
      <c r="M101" s="170"/>
      <c r="N101" s="342"/>
    </row>
    <row r="102" spans="1:14" s="30" customFormat="1" ht="12.75" customHeight="1">
      <c r="A102" s="84"/>
      <c r="B102" s="23" t="s">
        <v>727</v>
      </c>
      <c r="C102" s="20" t="s">
        <v>65</v>
      </c>
      <c r="D102" s="70">
        <v>8100</v>
      </c>
      <c r="E102" s="70"/>
      <c r="F102" s="70"/>
      <c r="G102" s="170">
        <f aca="true" t="shared" si="28" ref="G102:G107">D102+E102-F102</f>
        <v>8100</v>
      </c>
      <c r="H102" s="70">
        <f t="shared" si="27"/>
        <v>8100</v>
      </c>
      <c r="I102" s="70"/>
      <c r="J102" s="168"/>
      <c r="K102" s="169"/>
      <c r="L102" s="170"/>
      <c r="M102" s="170"/>
      <c r="N102" s="342"/>
    </row>
    <row r="103" spans="1:14" s="30" customFormat="1" ht="12.75" customHeight="1">
      <c r="A103" s="84"/>
      <c r="B103" s="23" t="s">
        <v>181</v>
      </c>
      <c r="C103" s="20" t="s">
        <v>502</v>
      </c>
      <c r="D103" s="70">
        <v>450</v>
      </c>
      <c r="E103" s="70"/>
      <c r="F103" s="70"/>
      <c r="G103" s="170">
        <f t="shared" si="28"/>
        <v>450</v>
      </c>
      <c r="H103" s="70">
        <f t="shared" si="27"/>
        <v>450</v>
      </c>
      <c r="I103" s="70"/>
      <c r="J103" s="168"/>
      <c r="K103" s="169"/>
      <c r="L103" s="170"/>
      <c r="M103" s="170"/>
      <c r="N103" s="342"/>
    </row>
    <row r="104" spans="1:14" s="30" customFormat="1" ht="12.75" customHeight="1">
      <c r="A104" s="84"/>
      <c r="B104" s="23" t="s">
        <v>729</v>
      </c>
      <c r="C104" s="20" t="s">
        <v>730</v>
      </c>
      <c r="D104" s="70">
        <v>119</v>
      </c>
      <c r="E104" s="70">
        <v>17</v>
      </c>
      <c r="F104" s="70"/>
      <c r="G104" s="170">
        <f t="shared" si="28"/>
        <v>136</v>
      </c>
      <c r="H104" s="70">
        <f t="shared" si="27"/>
        <v>136</v>
      </c>
      <c r="I104" s="70"/>
      <c r="J104" s="168"/>
      <c r="K104" s="169"/>
      <c r="L104" s="170"/>
      <c r="M104" s="170"/>
      <c r="N104" s="342"/>
    </row>
    <row r="105" spans="1:14" s="30" customFormat="1" ht="12.75" customHeight="1">
      <c r="A105" s="84"/>
      <c r="B105" s="23" t="s">
        <v>182</v>
      </c>
      <c r="C105" s="20" t="s">
        <v>672</v>
      </c>
      <c r="D105" s="70">
        <v>1015</v>
      </c>
      <c r="E105" s="70"/>
      <c r="F105" s="70"/>
      <c r="G105" s="170">
        <f t="shared" si="28"/>
        <v>1015</v>
      </c>
      <c r="H105" s="70">
        <f t="shared" si="27"/>
        <v>1015</v>
      </c>
      <c r="I105" s="70"/>
      <c r="J105" s="168"/>
      <c r="K105" s="169"/>
      <c r="L105" s="170"/>
      <c r="M105" s="170"/>
      <c r="N105" s="342"/>
    </row>
    <row r="106" spans="1:14" s="30" customFormat="1" ht="12.75" customHeight="1">
      <c r="A106" s="84"/>
      <c r="B106" s="23" t="s">
        <v>183</v>
      </c>
      <c r="C106" s="20" t="s">
        <v>186</v>
      </c>
      <c r="D106" s="70">
        <v>1100</v>
      </c>
      <c r="E106" s="70">
        <v>43</v>
      </c>
      <c r="F106" s="70"/>
      <c r="G106" s="170">
        <f t="shared" si="28"/>
        <v>1143</v>
      </c>
      <c r="H106" s="70">
        <f t="shared" si="27"/>
        <v>1143</v>
      </c>
      <c r="I106" s="70"/>
      <c r="J106" s="168"/>
      <c r="K106" s="169"/>
      <c r="L106" s="170"/>
      <c r="M106" s="170"/>
      <c r="N106" s="342"/>
    </row>
    <row r="107" spans="1:14" s="30" customFormat="1" ht="12.75" customHeight="1">
      <c r="A107" s="84"/>
      <c r="B107" s="23" t="s">
        <v>184</v>
      </c>
      <c r="C107" s="20" t="s">
        <v>712</v>
      </c>
      <c r="D107" s="70">
        <v>4815</v>
      </c>
      <c r="E107" s="70">
        <v>685</v>
      </c>
      <c r="F107" s="70"/>
      <c r="G107" s="170">
        <f t="shared" si="28"/>
        <v>5500</v>
      </c>
      <c r="H107" s="70">
        <f t="shared" si="27"/>
        <v>5500</v>
      </c>
      <c r="I107" s="70"/>
      <c r="J107" s="168"/>
      <c r="K107" s="169"/>
      <c r="L107" s="170"/>
      <c r="M107" s="170"/>
      <c r="N107" s="342"/>
    </row>
    <row r="108" spans="1:14" s="29" customFormat="1" ht="15.75" customHeight="1">
      <c r="A108" s="82" t="s">
        <v>43</v>
      </c>
      <c r="B108" s="78"/>
      <c r="C108" s="59" t="s">
        <v>44</v>
      </c>
      <c r="D108" s="166">
        <f>SUM(D109:D134)</f>
        <v>2621678</v>
      </c>
      <c r="E108" s="166">
        <f aca="true" t="shared" si="29" ref="E108:N108">SUM(E109:E134)</f>
        <v>18926</v>
      </c>
      <c r="F108" s="166">
        <f t="shared" si="29"/>
        <v>109623</v>
      </c>
      <c r="G108" s="166">
        <f t="shared" si="29"/>
        <v>2530981</v>
      </c>
      <c r="H108" s="166">
        <f t="shared" si="29"/>
        <v>2486541</v>
      </c>
      <c r="I108" s="166">
        <f t="shared" si="29"/>
        <v>1561966</v>
      </c>
      <c r="J108" s="166">
        <f t="shared" si="29"/>
        <v>284580</v>
      </c>
      <c r="K108" s="166">
        <f t="shared" si="29"/>
        <v>10000</v>
      </c>
      <c r="L108" s="166">
        <f t="shared" si="29"/>
        <v>0</v>
      </c>
      <c r="M108" s="166">
        <f t="shared" si="29"/>
        <v>0</v>
      </c>
      <c r="N108" s="166">
        <f t="shared" si="29"/>
        <v>44440</v>
      </c>
    </row>
    <row r="109" spans="1:14" s="29" customFormat="1" ht="15.75" customHeight="1">
      <c r="A109" s="352"/>
      <c r="B109" s="111" t="s">
        <v>39</v>
      </c>
      <c r="C109" s="20" t="s">
        <v>176</v>
      </c>
      <c r="D109" s="172">
        <v>10000</v>
      </c>
      <c r="E109" s="172"/>
      <c r="F109" s="172"/>
      <c r="G109" s="170">
        <f>D109+E109-F109</f>
        <v>10000</v>
      </c>
      <c r="H109" s="70">
        <f>G109</f>
        <v>10000</v>
      </c>
      <c r="I109" s="172"/>
      <c r="J109" s="172"/>
      <c r="K109" s="172">
        <f>H109</f>
        <v>10000</v>
      </c>
      <c r="L109" s="172"/>
      <c r="M109" s="172"/>
      <c r="N109" s="353"/>
    </row>
    <row r="110" spans="1:14" s="30" customFormat="1" ht="15" customHeight="1">
      <c r="A110" s="84"/>
      <c r="B110" s="23" t="s">
        <v>467</v>
      </c>
      <c r="C110" s="20" t="s">
        <v>437</v>
      </c>
      <c r="D110" s="70">
        <v>1380</v>
      </c>
      <c r="E110" s="70"/>
      <c r="F110" s="70">
        <v>840</v>
      </c>
      <c r="G110" s="170">
        <f>D110+E110-F110</f>
        <v>540</v>
      </c>
      <c r="H110" s="70">
        <f>G110</f>
        <v>540</v>
      </c>
      <c r="I110" s="70"/>
      <c r="J110" s="168"/>
      <c r="K110" s="169"/>
      <c r="L110" s="170"/>
      <c r="M110" s="170"/>
      <c r="N110" s="342"/>
    </row>
    <row r="111" spans="1:14" s="30" customFormat="1" ht="14.25" customHeight="1">
      <c r="A111" s="84"/>
      <c r="B111" s="23" t="s">
        <v>714</v>
      </c>
      <c r="C111" s="20" t="s">
        <v>658</v>
      </c>
      <c r="D111" s="70">
        <v>1533515</v>
      </c>
      <c r="E111" s="70"/>
      <c r="F111" s="70">
        <v>82103</v>
      </c>
      <c r="G111" s="170">
        <f aca="true" t="shared" si="30" ref="G111:G134">D111+E111-F111</f>
        <v>1451412</v>
      </c>
      <c r="H111" s="70">
        <f aca="true" t="shared" si="31" ref="H111:H132">G111</f>
        <v>1451412</v>
      </c>
      <c r="I111" s="70">
        <f>H111</f>
        <v>1451412</v>
      </c>
      <c r="J111" s="168"/>
      <c r="K111" s="169"/>
      <c r="L111" s="170"/>
      <c r="M111" s="170"/>
      <c r="N111" s="342"/>
    </row>
    <row r="112" spans="1:14" s="30" customFormat="1" ht="15" customHeight="1">
      <c r="A112" s="84"/>
      <c r="B112" s="23" t="s">
        <v>717</v>
      </c>
      <c r="C112" s="20" t="s">
        <v>718</v>
      </c>
      <c r="D112" s="70">
        <v>105054</v>
      </c>
      <c r="E112" s="70"/>
      <c r="F112" s="70"/>
      <c r="G112" s="170">
        <f t="shared" si="30"/>
        <v>105054</v>
      </c>
      <c r="H112" s="70">
        <f t="shared" si="31"/>
        <v>105054</v>
      </c>
      <c r="I112" s="70">
        <f>H112</f>
        <v>105054</v>
      </c>
      <c r="J112" s="168"/>
      <c r="K112" s="169"/>
      <c r="L112" s="170"/>
      <c r="M112" s="170"/>
      <c r="N112" s="342"/>
    </row>
    <row r="113" spans="1:14" s="30" customFormat="1" ht="13.5" customHeight="1">
      <c r="A113" s="84"/>
      <c r="B113" s="87" t="s">
        <v>33</v>
      </c>
      <c r="C113" s="20" t="s">
        <v>13</v>
      </c>
      <c r="D113" s="70">
        <v>255270</v>
      </c>
      <c r="E113" s="70"/>
      <c r="F113" s="70">
        <v>9045</v>
      </c>
      <c r="G113" s="170">
        <f t="shared" si="30"/>
        <v>246225</v>
      </c>
      <c r="H113" s="70">
        <f t="shared" si="31"/>
        <v>246225</v>
      </c>
      <c r="I113" s="70"/>
      <c r="J113" s="168">
        <f>H113</f>
        <v>246225</v>
      </c>
      <c r="K113" s="169"/>
      <c r="L113" s="170"/>
      <c r="M113" s="170"/>
      <c r="N113" s="342"/>
    </row>
    <row r="114" spans="1:14" s="30" customFormat="1" ht="14.25" customHeight="1">
      <c r="A114" s="84"/>
      <c r="B114" s="87" t="s">
        <v>719</v>
      </c>
      <c r="C114" s="20" t="s">
        <v>720</v>
      </c>
      <c r="D114" s="70">
        <v>38017</v>
      </c>
      <c r="E114" s="70">
        <v>338</v>
      </c>
      <c r="F114" s="70"/>
      <c r="G114" s="170">
        <f t="shared" si="30"/>
        <v>38355</v>
      </c>
      <c r="H114" s="70">
        <f t="shared" si="31"/>
        <v>38355</v>
      </c>
      <c r="I114" s="70"/>
      <c r="J114" s="168">
        <f>H114</f>
        <v>38355</v>
      </c>
      <c r="K114" s="169"/>
      <c r="L114" s="170"/>
      <c r="M114" s="170"/>
      <c r="N114" s="342"/>
    </row>
    <row r="115" spans="1:14" s="30" customFormat="1" ht="14.25" customHeight="1">
      <c r="A115" s="84"/>
      <c r="B115" s="87" t="s">
        <v>410</v>
      </c>
      <c r="C115" s="20" t="s">
        <v>411</v>
      </c>
      <c r="D115" s="70">
        <v>7000</v>
      </c>
      <c r="E115" s="70"/>
      <c r="F115" s="70">
        <v>1500</v>
      </c>
      <c r="G115" s="170">
        <f t="shared" si="30"/>
        <v>5500</v>
      </c>
      <c r="H115" s="70">
        <f t="shared" si="31"/>
        <v>5500</v>
      </c>
      <c r="I115" s="70">
        <f>H115</f>
        <v>5500</v>
      </c>
      <c r="J115" s="168"/>
      <c r="K115" s="169"/>
      <c r="L115" s="170"/>
      <c r="M115" s="170"/>
      <c r="N115" s="342"/>
    </row>
    <row r="116" spans="1:14" s="30" customFormat="1" ht="15" customHeight="1">
      <c r="A116" s="84"/>
      <c r="B116" s="23" t="s">
        <v>721</v>
      </c>
      <c r="C116" s="20" t="s">
        <v>96</v>
      </c>
      <c r="D116" s="70">
        <v>64887</v>
      </c>
      <c r="E116" s="70">
        <v>5113</v>
      </c>
      <c r="F116" s="70"/>
      <c r="G116" s="170">
        <f t="shared" si="30"/>
        <v>70000</v>
      </c>
      <c r="H116" s="70">
        <f t="shared" si="31"/>
        <v>70000</v>
      </c>
      <c r="I116" s="70"/>
      <c r="J116" s="168"/>
      <c r="K116" s="169"/>
      <c r="L116" s="170"/>
      <c r="M116" s="170"/>
      <c r="N116" s="342"/>
    </row>
    <row r="117" spans="1:14" s="30" customFormat="1" ht="13.5" customHeight="1">
      <c r="A117" s="84"/>
      <c r="B117" s="23" t="s">
        <v>723</v>
      </c>
      <c r="C117" s="20" t="s">
        <v>63</v>
      </c>
      <c r="D117" s="70">
        <v>60000</v>
      </c>
      <c r="E117" s="70"/>
      <c r="F117" s="70">
        <v>13000</v>
      </c>
      <c r="G117" s="170">
        <f t="shared" si="30"/>
        <v>47000</v>
      </c>
      <c r="H117" s="70">
        <f t="shared" si="31"/>
        <v>47000</v>
      </c>
      <c r="I117" s="70"/>
      <c r="J117" s="168"/>
      <c r="K117" s="169"/>
      <c r="L117" s="170"/>
      <c r="M117" s="170"/>
      <c r="N117" s="342"/>
    </row>
    <row r="118" spans="1:14" s="30" customFormat="1" ht="14.25" customHeight="1">
      <c r="A118" s="84"/>
      <c r="B118" s="23" t="s">
        <v>53</v>
      </c>
      <c r="C118" s="20" t="s">
        <v>54</v>
      </c>
      <c r="D118" s="70">
        <v>1135</v>
      </c>
      <c r="E118" s="70"/>
      <c r="F118" s="70">
        <v>743</v>
      </c>
      <c r="G118" s="170">
        <f t="shared" si="30"/>
        <v>392</v>
      </c>
      <c r="H118" s="70">
        <f t="shared" si="31"/>
        <v>392</v>
      </c>
      <c r="I118" s="70"/>
      <c r="J118" s="168"/>
      <c r="K118" s="169"/>
      <c r="L118" s="170"/>
      <c r="M118" s="170"/>
      <c r="N118" s="342"/>
    </row>
    <row r="119" spans="1:14" s="30" customFormat="1" ht="15.75" customHeight="1">
      <c r="A119" s="84"/>
      <c r="B119" s="23" t="s">
        <v>727</v>
      </c>
      <c r="C119" s="20" t="s">
        <v>65</v>
      </c>
      <c r="D119" s="70">
        <v>394300</v>
      </c>
      <c r="E119" s="70">
        <v>9020</v>
      </c>
      <c r="F119" s="70"/>
      <c r="G119" s="170">
        <f t="shared" si="30"/>
        <v>403320</v>
      </c>
      <c r="H119" s="70">
        <f t="shared" si="31"/>
        <v>403320</v>
      </c>
      <c r="I119" s="70"/>
      <c r="J119" s="168"/>
      <c r="K119" s="169"/>
      <c r="L119" s="170"/>
      <c r="M119" s="170"/>
      <c r="N119" s="342"/>
    </row>
    <row r="120" spans="1:14" s="30" customFormat="1" ht="13.5" customHeight="1">
      <c r="A120" s="84"/>
      <c r="B120" s="23" t="s">
        <v>412</v>
      </c>
      <c r="C120" s="20" t="s">
        <v>324</v>
      </c>
      <c r="D120" s="70">
        <v>3415</v>
      </c>
      <c r="E120" s="70"/>
      <c r="F120" s="70"/>
      <c r="G120" s="170">
        <f t="shared" si="30"/>
        <v>3415</v>
      </c>
      <c r="H120" s="70">
        <f t="shared" si="31"/>
        <v>3415</v>
      </c>
      <c r="I120" s="70"/>
      <c r="J120" s="168"/>
      <c r="K120" s="169"/>
      <c r="L120" s="170"/>
      <c r="M120" s="170"/>
      <c r="N120" s="342"/>
    </row>
    <row r="121" spans="1:14" s="30" customFormat="1" ht="15.75" customHeight="1">
      <c r="A121" s="84"/>
      <c r="B121" s="23" t="s">
        <v>188</v>
      </c>
      <c r="C121" s="20" t="s">
        <v>501</v>
      </c>
      <c r="D121" s="70">
        <v>10234</v>
      </c>
      <c r="E121" s="70"/>
      <c r="F121" s="70"/>
      <c r="G121" s="170">
        <f t="shared" si="30"/>
        <v>10234</v>
      </c>
      <c r="H121" s="70">
        <f t="shared" si="31"/>
        <v>10234</v>
      </c>
      <c r="I121" s="70"/>
      <c r="J121" s="168"/>
      <c r="K121" s="169"/>
      <c r="L121" s="170"/>
      <c r="M121" s="170"/>
      <c r="N121" s="342"/>
    </row>
    <row r="122" spans="1:14" s="30" customFormat="1" ht="14.25" customHeight="1">
      <c r="A122" s="84"/>
      <c r="B122" s="23" t="s">
        <v>181</v>
      </c>
      <c r="C122" s="20" t="s">
        <v>502</v>
      </c>
      <c r="D122" s="70">
        <v>12868</v>
      </c>
      <c r="E122" s="70"/>
      <c r="F122" s="70"/>
      <c r="G122" s="170">
        <f t="shared" si="30"/>
        <v>12868</v>
      </c>
      <c r="H122" s="70">
        <f t="shared" si="31"/>
        <v>12868</v>
      </c>
      <c r="I122" s="70"/>
      <c r="J122" s="168"/>
      <c r="K122" s="169"/>
      <c r="L122" s="170"/>
      <c r="M122" s="170"/>
      <c r="N122" s="342"/>
    </row>
    <row r="123" spans="1:14" s="30" customFormat="1" ht="16.5" customHeight="1">
      <c r="A123" s="84"/>
      <c r="B123" s="23" t="s">
        <v>189</v>
      </c>
      <c r="C123" s="20" t="s">
        <v>674</v>
      </c>
      <c r="D123" s="70">
        <v>264</v>
      </c>
      <c r="E123" s="70">
        <v>150</v>
      </c>
      <c r="F123" s="70"/>
      <c r="G123" s="170">
        <f t="shared" si="30"/>
        <v>414</v>
      </c>
      <c r="H123" s="70">
        <f t="shared" si="31"/>
        <v>414</v>
      </c>
      <c r="I123" s="70"/>
      <c r="J123" s="168"/>
      <c r="K123" s="169"/>
      <c r="L123" s="170"/>
      <c r="M123" s="170"/>
      <c r="N123" s="342"/>
    </row>
    <row r="124" spans="1:14" s="30" customFormat="1" ht="14.25" customHeight="1">
      <c r="A124" s="84"/>
      <c r="B124" s="23" t="s">
        <v>729</v>
      </c>
      <c r="C124" s="20" t="s">
        <v>730</v>
      </c>
      <c r="D124" s="70">
        <v>10500</v>
      </c>
      <c r="E124" s="70"/>
      <c r="F124" s="70">
        <v>2000</v>
      </c>
      <c r="G124" s="170">
        <f t="shared" si="30"/>
        <v>8500</v>
      </c>
      <c r="H124" s="70">
        <f t="shared" si="31"/>
        <v>8500</v>
      </c>
      <c r="I124" s="70"/>
      <c r="J124" s="168"/>
      <c r="K124" s="169"/>
      <c r="L124" s="170"/>
      <c r="M124" s="170"/>
      <c r="N124" s="342"/>
    </row>
    <row r="125" spans="1:14" s="30" customFormat="1" ht="13.5" customHeight="1">
      <c r="A125" s="84"/>
      <c r="B125" s="23" t="s">
        <v>455</v>
      </c>
      <c r="C125" s="20" t="s">
        <v>456</v>
      </c>
      <c r="D125" s="70">
        <v>500</v>
      </c>
      <c r="E125" s="70"/>
      <c r="F125" s="70">
        <v>365</v>
      </c>
      <c r="G125" s="170">
        <f t="shared" si="30"/>
        <v>135</v>
      </c>
      <c r="H125" s="70">
        <f t="shared" si="31"/>
        <v>135</v>
      </c>
      <c r="I125" s="70"/>
      <c r="J125" s="168"/>
      <c r="K125" s="169"/>
      <c r="L125" s="170"/>
      <c r="M125" s="170"/>
      <c r="N125" s="342"/>
    </row>
    <row r="126" spans="1:14" s="30" customFormat="1" ht="13.5" customHeight="1">
      <c r="A126" s="84"/>
      <c r="B126" s="23" t="s">
        <v>731</v>
      </c>
      <c r="C126" s="20" t="s">
        <v>732</v>
      </c>
      <c r="D126" s="70">
        <v>666</v>
      </c>
      <c r="E126" s="70"/>
      <c r="F126" s="70"/>
      <c r="G126" s="170">
        <f t="shared" si="30"/>
        <v>666</v>
      </c>
      <c r="H126" s="70">
        <f t="shared" si="31"/>
        <v>666</v>
      </c>
      <c r="I126" s="70"/>
      <c r="J126" s="168"/>
      <c r="K126" s="169"/>
      <c r="L126" s="170"/>
      <c r="M126" s="170"/>
      <c r="N126" s="342"/>
    </row>
    <row r="127" spans="1:14" s="30" customFormat="1" ht="12.75" customHeight="1">
      <c r="A127" s="84"/>
      <c r="B127" s="23" t="s">
        <v>733</v>
      </c>
      <c r="C127" s="20" t="s">
        <v>734</v>
      </c>
      <c r="D127" s="70">
        <v>36875</v>
      </c>
      <c r="E127" s="70">
        <v>1074</v>
      </c>
      <c r="F127" s="70"/>
      <c r="G127" s="170">
        <f t="shared" si="30"/>
        <v>37949</v>
      </c>
      <c r="H127" s="70">
        <f t="shared" si="31"/>
        <v>37949</v>
      </c>
      <c r="I127" s="70"/>
      <c r="J127" s="168"/>
      <c r="K127" s="169"/>
      <c r="L127" s="170"/>
      <c r="M127" s="170"/>
      <c r="N127" s="342"/>
    </row>
    <row r="128" spans="1:14" s="30" customFormat="1" ht="14.25" customHeight="1">
      <c r="A128" s="85"/>
      <c r="B128" s="87" t="s">
        <v>17</v>
      </c>
      <c r="C128" s="20" t="s">
        <v>18</v>
      </c>
      <c r="D128" s="70">
        <v>189</v>
      </c>
      <c r="E128" s="70"/>
      <c r="F128" s="70"/>
      <c r="G128" s="170">
        <f t="shared" si="30"/>
        <v>189</v>
      </c>
      <c r="H128" s="70">
        <f t="shared" si="31"/>
        <v>189</v>
      </c>
      <c r="I128" s="70"/>
      <c r="J128" s="168"/>
      <c r="K128" s="169"/>
      <c r="L128" s="170"/>
      <c r="M128" s="170"/>
      <c r="N128" s="342"/>
    </row>
    <row r="129" spans="1:14" s="30" customFormat="1" ht="12.75" customHeight="1">
      <c r="A129" s="85"/>
      <c r="B129" s="87" t="s">
        <v>418</v>
      </c>
      <c r="C129" s="20" t="s">
        <v>675</v>
      </c>
      <c r="D129" s="70">
        <v>600</v>
      </c>
      <c r="E129" s="70"/>
      <c r="F129" s="70"/>
      <c r="G129" s="170">
        <f t="shared" si="30"/>
        <v>600</v>
      </c>
      <c r="H129" s="70">
        <f t="shared" si="31"/>
        <v>600</v>
      </c>
      <c r="I129" s="70"/>
      <c r="J129" s="168"/>
      <c r="K129" s="169"/>
      <c r="L129" s="170"/>
      <c r="M129" s="170"/>
      <c r="N129" s="342"/>
    </row>
    <row r="130" spans="1:14" s="30" customFormat="1" ht="12.75" customHeight="1">
      <c r="A130" s="85"/>
      <c r="B130" s="87" t="s">
        <v>182</v>
      </c>
      <c r="C130" s="20" t="s">
        <v>371</v>
      </c>
      <c r="D130" s="70">
        <v>11569</v>
      </c>
      <c r="E130" s="70">
        <v>1031</v>
      </c>
      <c r="F130" s="70"/>
      <c r="G130" s="170">
        <f t="shared" si="30"/>
        <v>12600</v>
      </c>
      <c r="H130" s="70">
        <f t="shared" si="31"/>
        <v>12600</v>
      </c>
      <c r="I130" s="70"/>
      <c r="J130" s="168"/>
      <c r="K130" s="169"/>
      <c r="L130" s="170"/>
      <c r="M130" s="170"/>
      <c r="N130" s="342"/>
    </row>
    <row r="131" spans="1:14" s="30" customFormat="1" ht="13.5" customHeight="1">
      <c r="A131" s="85"/>
      <c r="B131" s="87" t="s">
        <v>183</v>
      </c>
      <c r="C131" s="20" t="s">
        <v>186</v>
      </c>
      <c r="D131" s="70">
        <v>4000</v>
      </c>
      <c r="E131" s="70"/>
      <c r="F131" s="70">
        <v>27</v>
      </c>
      <c r="G131" s="170">
        <f t="shared" si="30"/>
        <v>3973</v>
      </c>
      <c r="H131" s="70">
        <f t="shared" si="31"/>
        <v>3973</v>
      </c>
      <c r="I131" s="70"/>
      <c r="J131" s="168"/>
      <c r="K131" s="169"/>
      <c r="L131" s="170"/>
      <c r="M131" s="170"/>
      <c r="N131" s="342"/>
    </row>
    <row r="132" spans="1:14" s="30" customFormat="1" ht="14.25" customHeight="1">
      <c r="A132" s="85"/>
      <c r="B132" s="87" t="s">
        <v>184</v>
      </c>
      <c r="C132" s="20" t="s">
        <v>187</v>
      </c>
      <c r="D132" s="70">
        <v>15000</v>
      </c>
      <c r="E132" s="70">
        <v>2200</v>
      </c>
      <c r="F132" s="70"/>
      <c r="G132" s="170">
        <f t="shared" si="30"/>
        <v>17200</v>
      </c>
      <c r="H132" s="70">
        <f t="shared" si="31"/>
        <v>17200</v>
      </c>
      <c r="I132" s="70"/>
      <c r="J132" s="168"/>
      <c r="K132" s="169"/>
      <c r="L132" s="170"/>
      <c r="M132" s="170"/>
      <c r="N132" s="342"/>
    </row>
    <row r="133" spans="1:14" s="30" customFormat="1" ht="16.5" customHeight="1">
      <c r="A133" s="85"/>
      <c r="B133" s="87" t="s">
        <v>19</v>
      </c>
      <c r="C133" s="20" t="s">
        <v>894</v>
      </c>
      <c r="D133" s="70">
        <v>2440</v>
      </c>
      <c r="E133" s="70"/>
      <c r="F133" s="70"/>
      <c r="G133" s="170">
        <f t="shared" si="30"/>
        <v>2440</v>
      </c>
      <c r="H133" s="70"/>
      <c r="I133" s="70"/>
      <c r="J133" s="168"/>
      <c r="K133" s="169"/>
      <c r="L133" s="170"/>
      <c r="M133" s="170"/>
      <c r="N133" s="342">
        <f>G133</f>
        <v>2440</v>
      </c>
    </row>
    <row r="134" spans="1:14" s="30" customFormat="1" ht="22.5" customHeight="1">
      <c r="A134" s="84"/>
      <c r="B134" s="23" t="s">
        <v>404</v>
      </c>
      <c r="C134" s="117" t="s">
        <v>676</v>
      </c>
      <c r="D134" s="70">
        <v>42000</v>
      </c>
      <c r="E134" s="70"/>
      <c r="F134" s="70"/>
      <c r="G134" s="170">
        <f t="shared" si="30"/>
        <v>42000</v>
      </c>
      <c r="H134" s="70"/>
      <c r="I134" s="70"/>
      <c r="J134" s="168"/>
      <c r="K134" s="169"/>
      <c r="L134" s="170"/>
      <c r="M134" s="170"/>
      <c r="N134" s="342">
        <f>G134</f>
        <v>42000</v>
      </c>
    </row>
    <row r="135" spans="1:14" s="30" customFormat="1" ht="18" customHeight="1">
      <c r="A135" s="82" t="s">
        <v>45</v>
      </c>
      <c r="B135" s="78"/>
      <c r="C135" s="59" t="s">
        <v>46</v>
      </c>
      <c r="D135" s="166">
        <f>SUM(D136:D143)</f>
        <v>14000</v>
      </c>
      <c r="E135" s="166">
        <f>SUM(E136:E143)</f>
        <v>0</v>
      </c>
      <c r="F135" s="166">
        <f>SUM(F136:F143)</f>
        <v>0</v>
      </c>
      <c r="G135" s="166">
        <f>SUM(G136:G143)</f>
        <v>14000</v>
      </c>
      <c r="H135" s="166">
        <f aca="true" t="shared" si="32" ref="H135:N135">SUM(H136:H143)</f>
        <v>14000</v>
      </c>
      <c r="I135" s="166">
        <f t="shared" si="32"/>
        <v>5800</v>
      </c>
      <c r="J135" s="166">
        <f t="shared" si="32"/>
        <v>958</v>
      </c>
      <c r="K135" s="166">
        <f t="shared" si="32"/>
        <v>0</v>
      </c>
      <c r="L135" s="166">
        <f t="shared" si="32"/>
        <v>0</v>
      </c>
      <c r="M135" s="166">
        <f t="shared" si="32"/>
        <v>0</v>
      </c>
      <c r="N135" s="167">
        <f t="shared" si="32"/>
        <v>0</v>
      </c>
    </row>
    <row r="136" spans="1:14" s="30" customFormat="1" ht="18.75" customHeight="1">
      <c r="A136" s="85"/>
      <c r="B136" s="23" t="s">
        <v>713</v>
      </c>
      <c r="C136" s="20" t="s">
        <v>42</v>
      </c>
      <c r="D136" s="70">
        <v>5330</v>
      </c>
      <c r="E136" s="70"/>
      <c r="F136" s="70"/>
      <c r="G136" s="170">
        <f>D136+E136-F136</f>
        <v>5330</v>
      </c>
      <c r="H136" s="70">
        <f>G136</f>
        <v>5330</v>
      </c>
      <c r="I136" s="70"/>
      <c r="J136" s="168">
        <v>0</v>
      </c>
      <c r="K136" s="169">
        <v>0</v>
      </c>
      <c r="L136" s="170"/>
      <c r="M136" s="170"/>
      <c r="N136" s="342"/>
    </row>
    <row r="137" spans="1:14" s="30" customFormat="1" ht="15.75" customHeight="1">
      <c r="A137" s="84"/>
      <c r="B137" s="23" t="s">
        <v>12</v>
      </c>
      <c r="C137" s="20" t="s">
        <v>47</v>
      </c>
      <c r="D137" s="70">
        <v>838</v>
      </c>
      <c r="E137" s="70"/>
      <c r="F137" s="70"/>
      <c r="G137" s="170">
        <f aca="true" t="shared" si="33" ref="G137:G143">D137+E137-F137</f>
        <v>838</v>
      </c>
      <c r="H137" s="70">
        <f aca="true" t="shared" si="34" ref="H137:H143">G137</f>
        <v>838</v>
      </c>
      <c r="I137" s="70"/>
      <c r="J137" s="168">
        <f>H137</f>
        <v>838</v>
      </c>
      <c r="K137" s="169">
        <v>0</v>
      </c>
      <c r="L137" s="170"/>
      <c r="M137" s="170"/>
      <c r="N137" s="342"/>
    </row>
    <row r="138" spans="1:14" s="30" customFormat="1" ht="15.75" customHeight="1">
      <c r="A138" s="84"/>
      <c r="B138" s="23" t="s">
        <v>719</v>
      </c>
      <c r="C138" s="20" t="s">
        <v>720</v>
      </c>
      <c r="D138" s="70">
        <v>120</v>
      </c>
      <c r="E138" s="70"/>
      <c r="F138" s="70"/>
      <c r="G138" s="170">
        <f t="shared" si="33"/>
        <v>120</v>
      </c>
      <c r="H138" s="70">
        <f t="shared" si="34"/>
        <v>120</v>
      </c>
      <c r="I138" s="70"/>
      <c r="J138" s="168">
        <f>H138</f>
        <v>120</v>
      </c>
      <c r="K138" s="169">
        <v>0</v>
      </c>
      <c r="L138" s="170"/>
      <c r="M138" s="170"/>
      <c r="N138" s="342"/>
    </row>
    <row r="139" spans="1:14" s="30" customFormat="1" ht="15.75" customHeight="1">
      <c r="A139" s="84"/>
      <c r="B139" s="23" t="s">
        <v>410</v>
      </c>
      <c r="C139" s="20" t="s">
        <v>411</v>
      </c>
      <c r="D139" s="70">
        <v>5800</v>
      </c>
      <c r="E139" s="70"/>
      <c r="F139" s="70"/>
      <c r="G139" s="170">
        <f t="shared" si="33"/>
        <v>5800</v>
      </c>
      <c r="H139" s="70">
        <f t="shared" si="34"/>
        <v>5800</v>
      </c>
      <c r="I139" s="70">
        <f>H139</f>
        <v>5800</v>
      </c>
      <c r="J139" s="168">
        <v>0</v>
      </c>
      <c r="K139" s="169">
        <v>0</v>
      </c>
      <c r="L139" s="170"/>
      <c r="M139" s="170"/>
      <c r="N139" s="342"/>
    </row>
    <row r="140" spans="1:14" s="30" customFormat="1" ht="16.5" customHeight="1">
      <c r="A140" s="84"/>
      <c r="B140" s="23" t="s">
        <v>721</v>
      </c>
      <c r="C140" s="20" t="s">
        <v>96</v>
      </c>
      <c r="D140" s="70">
        <v>821</v>
      </c>
      <c r="E140" s="70"/>
      <c r="F140" s="70"/>
      <c r="G140" s="170">
        <f t="shared" si="33"/>
        <v>821</v>
      </c>
      <c r="H140" s="70">
        <f t="shared" si="34"/>
        <v>821</v>
      </c>
      <c r="I140" s="70"/>
      <c r="J140" s="168">
        <v>0</v>
      </c>
      <c r="K140" s="169">
        <v>0</v>
      </c>
      <c r="L140" s="170"/>
      <c r="M140" s="170"/>
      <c r="N140" s="342"/>
    </row>
    <row r="141" spans="1:14" s="30" customFormat="1" ht="15.75" customHeight="1">
      <c r="A141" s="84"/>
      <c r="B141" s="23" t="s">
        <v>727</v>
      </c>
      <c r="C141" s="20" t="s">
        <v>65</v>
      </c>
      <c r="D141" s="70">
        <v>932</v>
      </c>
      <c r="E141" s="70"/>
      <c r="F141" s="70"/>
      <c r="G141" s="170">
        <f t="shared" si="33"/>
        <v>932</v>
      </c>
      <c r="H141" s="70">
        <f t="shared" si="34"/>
        <v>932</v>
      </c>
      <c r="I141" s="70"/>
      <c r="J141" s="168">
        <v>0</v>
      </c>
      <c r="K141" s="169">
        <v>0</v>
      </c>
      <c r="L141" s="170"/>
      <c r="M141" s="170"/>
      <c r="N141" s="342"/>
    </row>
    <row r="142" spans="1:14" s="30" customFormat="1" ht="18" customHeight="1">
      <c r="A142" s="84"/>
      <c r="B142" s="23" t="s">
        <v>181</v>
      </c>
      <c r="C142" s="20" t="s">
        <v>502</v>
      </c>
      <c r="D142" s="70">
        <v>100</v>
      </c>
      <c r="E142" s="70"/>
      <c r="F142" s="70"/>
      <c r="G142" s="170">
        <f t="shared" si="33"/>
        <v>100</v>
      </c>
      <c r="H142" s="70">
        <f t="shared" si="34"/>
        <v>100</v>
      </c>
      <c r="I142" s="70"/>
      <c r="J142" s="168"/>
      <c r="K142" s="169"/>
      <c r="L142" s="170"/>
      <c r="M142" s="170"/>
      <c r="N142" s="342"/>
    </row>
    <row r="143" spans="1:14" s="30" customFormat="1" ht="20.25" customHeight="1">
      <c r="A143" s="84"/>
      <c r="B143" s="23" t="s">
        <v>183</v>
      </c>
      <c r="C143" s="20" t="s">
        <v>186</v>
      </c>
      <c r="D143" s="70">
        <v>59</v>
      </c>
      <c r="E143" s="70"/>
      <c r="F143" s="70"/>
      <c r="G143" s="170">
        <f t="shared" si="33"/>
        <v>59</v>
      </c>
      <c r="H143" s="70">
        <f t="shared" si="34"/>
        <v>59</v>
      </c>
      <c r="I143" s="70"/>
      <c r="J143" s="168"/>
      <c r="K143" s="169"/>
      <c r="L143" s="170"/>
      <c r="M143" s="170"/>
      <c r="N143" s="342"/>
    </row>
    <row r="144" spans="1:14" s="29" customFormat="1" ht="23.25" customHeight="1">
      <c r="A144" s="82" t="s">
        <v>225</v>
      </c>
      <c r="B144" s="78"/>
      <c r="C144" s="59" t="s">
        <v>226</v>
      </c>
      <c r="D144" s="166">
        <f>SUM(D145:D148)</f>
        <v>30272</v>
      </c>
      <c r="E144" s="166">
        <f aca="true" t="shared" si="35" ref="E144:N144">SUM(E145:E148)</f>
        <v>0</v>
      </c>
      <c r="F144" s="166">
        <f t="shared" si="35"/>
        <v>0</v>
      </c>
      <c r="G144" s="166">
        <f t="shared" si="35"/>
        <v>30272</v>
      </c>
      <c r="H144" s="166">
        <f t="shared" si="35"/>
        <v>30272</v>
      </c>
      <c r="I144" s="166">
        <f t="shared" si="35"/>
        <v>1800</v>
      </c>
      <c r="J144" s="166">
        <f t="shared" si="35"/>
        <v>0</v>
      </c>
      <c r="K144" s="166">
        <f t="shared" si="35"/>
        <v>0</v>
      </c>
      <c r="L144" s="166">
        <f t="shared" si="35"/>
        <v>0</v>
      </c>
      <c r="M144" s="166">
        <f t="shared" si="35"/>
        <v>0</v>
      </c>
      <c r="N144" s="167">
        <f t="shared" si="35"/>
        <v>0</v>
      </c>
    </row>
    <row r="145" spans="1:14" s="30" customFormat="1" ht="19.5" customHeight="1">
      <c r="A145" s="84"/>
      <c r="B145" s="23" t="s">
        <v>410</v>
      </c>
      <c r="C145" s="20" t="s">
        <v>227</v>
      </c>
      <c r="D145" s="70">
        <v>1800</v>
      </c>
      <c r="E145" s="70"/>
      <c r="F145" s="70"/>
      <c r="G145" s="170">
        <f>D145+E145-F145</f>
        <v>1800</v>
      </c>
      <c r="H145" s="70">
        <f>G145</f>
        <v>1800</v>
      </c>
      <c r="I145" s="70">
        <f>H145</f>
        <v>1800</v>
      </c>
      <c r="J145" s="168"/>
      <c r="K145" s="169">
        <v>0</v>
      </c>
      <c r="L145" s="170"/>
      <c r="M145" s="170"/>
      <c r="N145" s="342"/>
    </row>
    <row r="146" spans="1:14" s="30" customFormat="1" ht="18.75" customHeight="1">
      <c r="A146" s="84"/>
      <c r="B146" s="23" t="s">
        <v>721</v>
      </c>
      <c r="C146" s="20" t="s">
        <v>96</v>
      </c>
      <c r="D146" s="70">
        <v>16814</v>
      </c>
      <c r="E146" s="70"/>
      <c r="F146" s="70"/>
      <c r="G146" s="170">
        <f>D146+E146-F146</f>
        <v>16814</v>
      </c>
      <c r="H146" s="70">
        <f>G146</f>
        <v>16814</v>
      </c>
      <c r="I146" s="70">
        <v>0</v>
      </c>
      <c r="J146" s="168"/>
      <c r="K146" s="169">
        <v>0</v>
      </c>
      <c r="L146" s="170"/>
      <c r="M146" s="170"/>
      <c r="N146" s="342"/>
    </row>
    <row r="147" spans="1:14" s="31" customFormat="1" ht="18.75" customHeight="1">
      <c r="A147" s="84"/>
      <c r="B147" s="23" t="s">
        <v>727</v>
      </c>
      <c r="C147" s="20" t="s">
        <v>65</v>
      </c>
      <c r="D147" s="70">
        <v>10558</v>
      </c>
      <c r="E147" s="70"/>
      <c r="F147" s="70"/>
      <c r="G147" s="170">
        <f>D147+E147-F147</f>
        <v>10558</v>
      </c>
      <c r="H147" s="70">
        <f>G147</f>
        <v>10558</v>
      </c>
      <c r="I147" s="70">
        <v>0</v>
      </c>
      <c r="J147" s="168"/>
      <c r="K147" s="169">
        <v>0</v>
      </c>
      <c r="L147" s="170"/>
      <c r="M147" s="170"/>
      <c r="N147" s="342"/>
    </row>
    <row r="148" spans="1:14" s="31" customFormat="1" ht="18" customHeight="1">
      <c r="A148" s="84"/>
      <c r="B148" s="23" t="s">
        <v>184</v>
      </c>
      <c r="C148" s="20" t="s">
        <v>187</v>
      </c>
      <c r="D148" s="70">
        <v>1100</v>
      </c>
      <c r="E148" s="70"/>
      <c r="F148" s="70"/>
      <c r="G148" s="170">
        <f>D148+E148-F148</f>
        <v>1100</v>
      </c>
      <c r="H148" s="70">
        <f>G148</f>
        <v>1100</v>
      </c>
      <c r="I148" s="70"/>
      <c r="J148" s="168"/>
      <c r="K148" s="169"/>
      <c r="L148" s="170"/>
      <c r="M148" s="170"/>
      <c r="N148" s="342"/>
    </row>
    <row r="149" spans="1:14" s="31" customFormat="1" ht="24.75" customHeight="1">
      <c r="A149" s="82" t="s">
        <v>48</v>
      </c>
      <c r="B149" s="78"/>
      <c r="C149" s="59" t="s">
        <v>49</v>
      </c>
      <c r="D149" s="166">
        <f>SUM(D150:D152)</f>
        <v>19828</v>
      </c>
      <c r="E149" s="166">
        <f>SUM(E150:E152)</f>
        <v>0</v>
      </c>
      <c r="F149" s="166">
        <f>SUM(F150:F152)</f>
        <v>0</v>
      </c>
      <c r="G149" s="166">
        <f>SUM(G150:G152)</f>
        <v>19828</v>
      </c>
      <c r="H149" s="166">
        <f aca="true" t="shared" si="36" ref="H149:N149">SUM(H150:H152)</f>
        <v>19828</v>
      </c>
      <c r="I149" s="166">
        <f t="shared" si="36"/>
        <v>0</v>
      </c>
      <c r="J149" s="166">
        <f t="shared" si="36"/>
        <v>0</v>
      </c>
      <c r="K149" s="166">
        <f t="shared" si="36"/>
        <v>0</v>
      </c>
      <c r="L149" s="166">
        <f t="shared" si="36"/>
        <v>0</v>
      </c>
      <c r="M149" s="166">
        <f t="shared" si="36"/>
        <v>0</v>
      </c>
      <c r="N149" s="167">
        <f t="shared" si="36"/>
        <v>0</v>
      </c>
    </row>
    <row r="150" spans="1:14" s="30" customFormat="1" ht="18.75" customHeight="1">
      <c r="A150" s="84"/>
      <c r="B150" s="23" t="s">
        <v>721</v>
      </c>
      <c r="C150" s="20" t="s">
        <v>96</v>
      </c>
      <c r="D150" s="70">
        <v>7350</v>
      </c>
      <c r="E150" s="70"/>
      <c r="F150" s="70"/>
      <c r="G150" s="170">
        <f>D150+E150-F150</f>
        <v>7350</v>
      </c>
      <c r="H150" s="70">
        <f>G150</f>
        <v>7350</v>
      </c>
      <c r="I150" s="70">
        <v>0</v>
      </c>
      <c r="J150" s="168"/>
      <c r="K150" s="169">
        <v>0</v>
      </c>
      <c r="L150" s="170"/>
      <c r="M150" s="170"/>
      <c r="N150" s="342"/>
    </row>
    <row r="151" spans="1:14" s="30" customFormat="1" ht="20.25" customHeight="1">
      <c r="A151" s="84"/>
      <c r="B151" s="23" t="s">
        <v>727</v>
      </c>
      <c r="C151" s="20" t="s">
        <v>65</v>
      </c>
      <c r="D151" s="70">
        <v>1766</v>
      </c>
      <c r="E151" s="70"/>
      <c r="F151" s="70"/>
      <c r="G151" s="170">
        <f>D151+E151-F151</f>
        <v>1766</v>
      </c>
      <c r="H151" s="70">
        <f>G151</f>
        <v>1766</v>
      </c>
      <c r="I151" s="70">
        <v>0</v>
      </c>
      <c r="J151" s="168"/>
      <c r="K151" s="169">
        <v>0</v>
      </c>
      <c r="L151" s="170"/>
      <c r="M151" s="170"/>
      <c r="N151" s="342"/>
    </row>
    <row r="152" spans="1:14" s="30" customFormat="1" ht="21.75" customHeight="1">
      <c r="A152" s="84"/>
      <c r="B152" s="23" t="s">
        <v>731</v>
      </c>
      <c r="C152" s="20" t="s">
        <v>732</v>
      </c>
      <c r="D152" s="70">
        <v>10712</v>
      </c>
      <c r="E152" s="70"/>
      <c r="F152" s="70"/>
      <c r="G152" s="170">
        <f>D152+E152-F152</f>
        <v>10712</v>
      </c>
      <c r="H152" s="70">
        <f>G152</f>
        <v>10712</v>
      </c>
      <c r="I152" s="70">
        <v>0</v>
      </c>
      <c r="J152" s="168"/>
      <c r="K152" s="169">
        <v>0</v>
      </c>
      <c r="L152" s="170"/>
      <c r="M152" s="170"/>
      <c r="N152" s="342"/>
    </row>
    <row r="153" spans="1:14" s="30" customFormat="1" ht="24" customHeight="1">
      <c r="A153" s="80" t="s">
        <v>50</v>
      </c>
      <c r="B153" s="88"/>
      <c r="C153" s="53" t="s">
        <v>51</v>
      </c>
      <c r="D153" s="102">
        <f>D154</f>
        <v>3090982</v>
      </c>
      <c r="E153" s="102">
        <f aca="true" t="shared" si="37" ref="E153:N153">E154</f>
        <v>18704</v>
      </c>
      <c r="F153" s="102">
        <f t="shared" si="37"/>
        <v>18704</v>
      </c>
      <c r="G153" s="102">
        <f t="shared" si="37"/>
        <v>3090982</v>
      </c>
      <c r="H153" s="102">
        <f t="shared" si="37"/>
        <v>2291359</v>
      </c>
      <c r="I153" s="102">
        <f t="shared" si="37"/>
        <v>1643863</v>
      </c>
      <c r="J153" s="102">
        <f t="shared" si="37"/>
        <v>5291</v>
      </c>
      <c r="K153" s="102">
        <f t="shared" si="37"/>
        <v>0</v>
      </c>
      <c r="L153" s="102">
        <f t="shared" si="37"/>
        <v>0</v>
      </c>
      <c r="M153" s="102">
        <f t="shared" si="37"/>
        <v>0</v>
      </c>
      <c r="N153" s="102">
        <f t="shared" si="37"/>
        <v>799623</v>
      </c>
    </row>
    <row r="154" spans="1:14" s="30" customFormat="1" ht="23.25" customHeight="1">
      <c r="A154" s="82" t="s">
        <v>66</v>
      </c>
      <c r="B154" s="78"/>
      <c r="C154" s="59" t="s">
        <v>67</v>
      </c>
      <c r="D154" s="166">
        <f>SUM(D155:D180)</f>
        <v>3090982</v>
      </c>
      <c r="E154" s="166">
        <f aca="true" t="shared" si="38" ref="E154:N154">SUM(E155:E180)</f>
        <v>18704</v>
      </c>
      <c r="F154" s="166">
        <f t="shared" si="38"/>
        <v>18704</v>
      </c>
      <c r="G154" s="166">
        <f t="shared" si="38"/>
        <v>3090982</v>
      </c>
      <c r="H154" s="166">
        <f t="shared" si="38"/>
        <v>2291359</v>
      </c>
      <c r="I154" s="166">
        <f t="shared" si="38"/>
        <v>1643863</v>
      </c>
      <c r="J154" s="166">
        <f t="shared" si="38"/>
        <v>5291</v>
      </c>
      <c r="K154" s="166">
        <f t="shared" si="38"/>
        <v>0</v>
      </c>
      <c r="L154" s="166">
        <f t="shared" si="38"/>
        <v>0</v>
      </c>
      <c r="M154" s="166">
        <f t="shared" si="38"/>
        <v>0</v>
      </c>
      <c r="N154" s="167">
        <f t="shared" si="38"/>
        <v>799623</v>
      </c>
    </row>
    <row r="155" spans="1:14" s="30" customFormat="1" ht="15.75" customHeight="1">
      <c r="A155" s="84"/>
      <c r="B155" s="23" t="s">
        <v>326</v>
      </c>
      <c r="C155" s="20" t="s">
        <v>327</v>
      </c>
      <c r="D155" s="70">
        <v>145000</v>
      </c>
      <c r="E155" s="70"/>
      <c r="F155" s="70">
        <v>3000</v>
      </c>
      <c r="G155" s="170">
        <f>D155+E155-F155</f>
        <v>142000</v>
      </c>
      <c r="H155" s="70">
        <f>G155</f>
        <v>142000</v>
      </c>
      <c r="I155" s="70"/>
      <c r="J155" s="168">
        <v>0</v>
      </c>
      <c r="K155" s="168">
        <v>0</v>
      </c>
      <c r="L155" s="170"/>
      <c r="M155" s="170"/>
      <c r="N155" s="342"/>
    </row>
    <row r="156" spans="1:14" s="30" customFormat="1" ht="15.75" customHeight="1">
      <c r="A156" s="84"/>
      <c r="B156" s="23" t="s">
        <v>716</v>
      </c>
      <c r="C156" s="20" t="s">
        <v>336</v>
      </c>
      <c r="D156" s="70">
        <v>24168</v>
      </c>
      <c r="E156" s="70"/>
      <c r="F156" s="70"/>
      <c r="G156" s="170">
        <f aca="true" t="shared" si="39" ref="G156:G180">D156+E156-F156</f>
        <v>24168</v>
      </c>
      <c r="H156" s="70">
        <f aca="true" t="shared" si="40" ref="H156:H178">G156</f>
        <v>24168</v>
      </c>
      <c r="I156" s="70">
        <f>H156</f>
        <v>24168</v>
      </c>
      <c r="J156" s="168">
        <v>0</v>
      </c>
      <c r="K156" s="168">
        <v>0</v>
      </c>
      <c r="L156" s="170"/>
      <c r="M156" s="170"/>
      <c r="N156" s="342"/>
    </row>
    <row r="157" spans="1:14" s="30" customFormat="1" ht="15.75" customHeight="1">
      <c r="A157" s="84"/>
      <c r="B157" s="23" t="s">
        <v>717</v>
      </c>
      <c r="C157" s="20" t="s">
        <v>718</v>
      </c>
      <c r="D157" s="70">
        <v>1627</v>
      </c>
      <c r="E157" s="70"/>
      <c r="F157" s="70"/>
      <c r="G157" s="170">
        <f t="shared" si="39"/>
        <v>1627</v>
      </c>
      <c r="H157" s="70">
        <f t="shared" si="40"/>
        <v>1627</v>
      </c>
      <c r="I157" s="70">
        <f>H157</f>
        <v>1627</v>
      </c>
      <c r="J157" s="168">
        <v>0</v>
      </c>
      <c r="K157" s="168">
        <v>0</v>
      </c>
      <c r="L157" s="170"/>
      <c r="M157" s="170"/>
      <c r="N157" s="342"/>
    </row>
    <row r="158" spans="1:14" s="30" customFormat="1" ht="20.25" customHeight="1">
      <c r="A158" s="84"/>
      <c r="B158" s="23" t="s">
        <v>55</v>
      </c>
      <c r="C158" s="20" t="s">
        <v>697</v>
      </c>
      <c r="D158" s="70">
        <v>1477811</v>
      </c>
      <c r="E158" s="70"/>
      <c r="F158" s="70"/>
      <c r="G158" s="170">
        <f t="shared" si="39"/>
        <v>1477811</v>
      </c>
      <c r="H158" s="70">
        <f t="shared" si="40"/>
        <v>1477811</v>
      </c>
      <c r="I158" s="70">
        <f>H158</f>
        <v>1477811</v>
      </c>
      <c r="J158" s="168">
        <v>0</v>
      </c>
      <c r="K158" s="168">
        <v>0</v>
      </c>
      <c r="L158" s="170"/>
      <c r="M158" s="170"/>
      <c r="N158" s="342"/>
    </row>
    <row r="159" spans="1:14" s="30" customFormat="1" ht="15" customHeight="1">
      <c r="A159" s="84"/>
      <c r="B159" s="23" t="s">
        <v>56</v>
      </c>
      <c r="C159" s="20" t="s">
        <v>57</v>
      </c>
      <c r="D159" s="70">
        <v>42971</v>
      </c>
      <c r="E159" s="70"/>
      <c r="F159" s="70"/>
      <c r="G159" s="170">
        <f t="shared" si="39"/>
        <v>42971</v>
      </c>
      <c r="H159" s="70">
        <f t="shared" si="40"/>
        <v>42971</v>
      </c>
      <c r="I159" s="70">
        <f>H159</f>
        <v>42971</v>
      </c>
      <c r="J159" s="168">
        <v>0</v>
      </c>
      <c r="K159" s="168">
        <v>0</v>
      </c>
      <c r="L159" s="170"/>
      <c r="M159" s="170"/>
      <c r="N159" s="342"/>
    </row>
    <row r="160" spans="1:14" s="30" customFormat="1" ht="15.75" customHeight="1">
      <c r="A160" s="84"/>
      <c r="B160" s="23" t="s">
        <v>58</v>
      </c>
      <c r="C160" s="20" t="s">
        <v>59</v>
      </c>
      <c r="D160" s="70">
        <v>96686</v>
      </c>
      <c r="E160" s="70"/>
      <c r="F160" s="70"/>
      <c r="G160" s="170">
        <f t="shared" si="39"/>
        <v>96686</v>
      </c>
      <c r="H160" s="70">
        <f t="shared" si="40"/>
        <v>96686</v>
      </c>
      <c r="I160" s="70">
        <f>H160</f>
        <v>96686</v>
      </c>
      <c r="J160" s="168">
        <v>0</v>
      </c>
      <c r="K160" s="168">
        <v>0</v>
      </c>
      <c r="L160" s="170"/>
      <c r="M160" s="170"/>
      <c r="N160" s="342"/>
    </row>
    <row r="161" spans="1:14" s="30" customFormat="1" ht="15.75" customHeight="1">
      <c r="A161" s="84"/>
      <c r="B161" s="87" t="s">
        <v>33</v>
      </c>
      <c r="C161" s="20" t="s">
        <v>47</v>
      </c>
      <c r="D161" s="70">
        <v>4659</v>
      </c>
      <c r="E161" s="70"/>
      <c r="F161" s="70"/>
      <c r="G161" s="170">
        <f t="shared" si="39"/>
        <v>4659</v>
      </c>
      <c r="H161" s="70">
        <f t="shared" si="40"/>
        <v>4659</v>
      </c>
      <c r="I161" s="70"/>
      <c r="J161" s="168">
        <f>H161</f>
        <v>4659</v>
      </c>
      <c r="K161" s="168">
        <v>0</v>
      </c>
      <c r="L161" s="170"/>
      <c r="M161" s="170"/>
      <c r="N161" s="342"/>
    </row>
    <row r="162" spans="1:14" s="30" customFormat="1" ht="15.75" customHeight="1">
      <c r="A162" s="84"/>
      <c r="B162" s="23" t="s">
        <v>719</v>
      </c>
      <c r="C162" s="20" t="s">
        <v>720</v>
      </c>
      <c r="D162" s="70">
        <v>632</v>
      </c>
      <c r="E162" s="70"/>
      <c r="F162" s="70"/>
      <c r="G162" s="170">
        <f t="shared" si="39"/>
        <v>632</v>
      </c>
      <c r="H162" s="70">
        <f t="shared" si="40"/>
        <v>632</v>
      </c>
      <c r="I162" s="70"/>
      <c r="J162" s="168">
        <f>H162</f>
        <v>632</v>
      </c>
      <c r="K162" s="168">
        <v>0</v>
      </c>
      <c r="L162" s="170"/>
      <c r="M162" s="170"/>
      <c r="N162" s="342"/>
    </row>
    <row r="163" spans="1:14" s="30" customFormat="1" ht="15.75" customHeight="1">
      <c r="A163" s="84"/>
      <c r="B163" s="23" t="s">
        <v>410</v>
      </c>
      <c r="C163" s="20" t="s">
        <v>227</v>
      </c>
      <c r="D163" s="70">
        <v>0</v>
      </c>
      <c r="E163" s="70">
        <v>600</v>
      </c>
      <c r="F163" s="70"/>
      <c r="G163" s="170">
        <f t="shared" si="39"/>
        <v>600</v>
      </c>
      <c r="H163" s="70">
        <f t="shared" si="40"/>
        <v>600</v>
      </c>
      <c r="I163" s="70">
        <f>H163</f>
        <v>600</v>
      </c>
      <c r="J163" s="168"/>
      <c r="K163" s="168"/>
      <c r="L163" s="170"/>
      <c r="M163" s="170"/>
      <c r="N163" s="342"/>
    </row>
    <row r="164" spans="1:14" s="30" customFormat="1" ht="15.75" customHeight="1">
      <c r="A164" s="84"/>
      <c r="B164" s="23" t="s">
        <v>328</v>
      </c>
      <c r="C164" s="20" t="s">
        <v>329</v>
      </c>
      <c r="D164" s="70">
        <v>77200</v>
      </c>
      <c r="E164" s="70"/>
      <c r="F164" s="70"/>
      <c r="G164" s="170">
        <f t="shared" si="39"/>
        <v>77200</v>
      </c>
      <c r="H164" s="70">
        <f t="shared" si="40"/>
        <v>77200</v>
      </c>
      <c r="I164" s="70"/>
      <c r="J164" s="168">
        <v>0</v>
      </c>
      <c r="K164" s="168">
        <v>0</v>
      </c>
      <c r="L164" s="170"/>
      <c r="M164" s="170"/>
      <c r="N164" s="342"/>
    </row>
    <row r="165" spans="1:14" s="30" customFormat="1" ht="15.75" customHeight="1">
      <c r="A165" s="84"/>
      <c r="B165" s="23" t="s">
        <v>721</v>
      </c>
      <c r="C165" s="20" t="s">
        <v>96</v>
      </c>
      <c r="D165" s="70">
        <v>186739</v>
      </c>
      <c r="E165" s="70">
        <v>11104</v>
      </c>
      <c r="F165" s="70"/>
      <c r="G165" s="170">
        <f t="shared" si="39"/>
        <v>197843</v>
      </c>
      <c r="H165" s="70">
        <f t="shared" si="40"/>
        <v>197843</v>
      </c>
      <c r="I165" s="70"/>
      <c r="J165" s="168">
        <v>0</v>
      </c>
      <c r="K165" s="168">
        <v>0</v>
      </c>
      <c r="L165" s="170"/>
      <c r="M165" s="170"/>
      <c r="N165" s="342"/>
    </row>
    <row r="166" spans="1:14" s="30" customFormat="1" ht="16.5" customHeight="1">
      <c r="A166" s="84"/>
      <c r="B166" s="23" t="s">
        <v>61</v>
      </c>
      <c r="C166" s="20" t="s">
        <v>62</v>
      </c>
      <c r="D166" s="70">
        <v>73000</v>
      </c>
      <c r="E166" s="70">
        <v>7000</v>
      </c>
      <c r="F166" s="70"/>
      <c r="G166" s="170">
        <f t="shared" si="39"/>
        <v>80000</v>
      </c>
      <c r="H166" s="70">
        <f t="shared" si="40"/>
        <v>80000</v>
      </c>
      <c r="I166" s="70"/>
      <c r="J166" s="168">
        <v>0</v>
      </c>
      <c r="K166" s="168">
        <v>0</v>
      </c>
      <c r="L166" s="170"/>
      <c r="M166" s="170"/>
      <c r="N166" s="342"/>
    </row>
    <row r="167" spans="1:14" s="30" customFormat="1" ht="15.75" customHeight="1">
      <c r="A167" s="84"/>
      <c r="B167" s="23" t="s">
        <v>723</v>
      </c>
      <c r="C167" s="20" t="s">
        <v>63</v>
      </c>
      <c r="D167" s="70">
        <v>18000</v>
      </c>
      <c r="E167" s="70"/>
      <c r="F167" s="70">
        <v>1000</v>
      </c>
      <c r="G167" s="170">
        <f t="shared" si="39"/>
        <v>17000</v>
      </c>
      <c r="H167" s="70">
        <f t="shared" si="40"/>
        <v>17000</v>
      </c>
      <c r="I167" s="70"/>
      <c r="J167" s="168">
        <v>0</v>
      </c>
      <c r="K167" s="168">
        <v>0</v>
      </c>
      <c r="L167" s="170"/>
      <c r="M167" s="170"/>
      <c r="N167" s="342"/>
    </row>
    <row r="168" spans="1:14" s="30" customFormat="1" ht="17.25" customHeight="1">
      <c r="A168" s="84"/>
      <c r="B168" s="23" t="s">
        <v>725</v>
      </c>
      <c r="C168" s="20" t="s">
        <v>64</v>
      </c>
      <c r="D168" s="70">
        <v>41000</v>
      </c>
      <c r="E168" s="70"/>
      <c r="F168" s="70"/>
      <c r="G168" s="170">
        <f t="shared" si="39"/>
        <v>41000</v>
      </c>
      <c r="H168" s="70">
        <f t="shared" si="40"/>
        <v>41000</v>
      </c>
      <c r="I168" s="70"/>
      <c r="J168" s="168">
        <v>0</v>
      </c>
      <c r="K168" s="168">
        <v>0</v>
      </c>
      <c r="L168" s="170"/>
      <c r="M168" s="170"/>
      <c r="N168" s="342"/>
    </row>
    <row r="169" spans="1:14" s="30" customFormat="1" ht="17.25" customHeight="1">
      <c r="A169" s="84"/>
      <c r="B169" s="23" t="s">
        <v>53</v>
      </c>
      <c r="C169" s="20" t="s">
        <v>54</v>
      </c>
      <c r="D169" s="70">
        <v>14000</v>
      </c>
      <c r="E169" s="70"/>
      <c r="F169" s="70">
        <v>2800</v>
      </c>
      <c r="G169" s="170">
        <f t="shared" si="39"/>
        <v>11200</v>
      </c>
      <c r="H169" s="70">
        <f t="shared" si="40"/>
        <v>11200</v>
      </c>
      <c r="I169" s="70"/>
      <c r="J169" s="168">
        <v>0</v>
      </c>
      <c r="K169" s="168">
        <v>0</v>
      </c>
      <c r="L169" s="170"/>
      <c r="M169" s="170"/>
      <c r="N169" s="342"/>
    </row>
    <row r="170" spans="1:14" s="30" customFormat="1" ht="17.25" customHeight="1">
      <c r="A170" s="84"/>
      <c r="B170" s="23" t="s">
        <v>727</v>
      </c>
      <c r="C170" s="20" t="s">
        <v>65</v>
      </c>
      <c r="D170" s="70">
        <v>53164</v>
      </c>
      <c r="E170" s="70"/>
      <c r="F170" s="70">
        <v>5000</v>
      </c>
      <c r="G170" s="170">
        <f t="shared" si="39"/>
        <v>48164</v>
      </c>
      <c r="H170" s="70">
        <f t="shared" si="40"/>
        <v>48164</v>
      </c>
      <c r="I170" s="70"/>
      <c r="J170" s="168">
        <v>0</v>
      </c>
      <c r="K170" s="168">
        <v>0</v>
      </c>
      <c r="L170" s="170"/>
      <c r="M170" s="170"/>
      <c r="N170" s="342"/>
    </row>
    <row r="171" spans="1:14" s="30" customFormat="1" ht="17.25" customHeight="1">
      <c r="A171" s="84"/>
      <c r="B171" s="23" t="s">
        <v>412</v>
      </c>
      <c r="C171" s="21" t="s">
        <v>413</v>
      </c>
      <c r="D171" s="70">
        <v>1450</v>
      </c>
      <c r="E171" s="70"/>
      <c r="F171" s="70">
        <v>23</v>
      </c>
      <c r="G171" s="170">
        <f t="shared" si="39"/>
        <v>1427</v>
      </c>
      <c r="H171" s="70">
        <f t="shared" si="40"/>
        <v>1427</v>
      </c>
      <c r="I171" s="70"/>
      <c r="J171" s="168"/>
      <c r="K171" s="168"/>
      <c r="L171" s="170"/>
      <c r="M171" s="170"/>
      <c r="N171" s="342"/>
    </row>
    <row r="172" spans="1:14" s="30" customFormat="1" ht="17.25" customHeight="1">
      <c r="A172" s="84"/>
      <c r="B172" s="23" t="s">
        <v>188</v>
      </c>
      <c r="C172" s="20" t="s">
        <v>501</v>
      </c>
      <c r="D172" s="70">
        <v>3386</v>
      </c>
      <c r="E172" s="70"/>
      <c r="F172" s="70">
        <v>368</v>
      </c>
      <c r="G172" s="170">
        <f t="shared" si="39"/>
        <v>3018</v>
      </c>
      <c r="H172" s="70">
        <f t="shared" si="40"/>
        <v>3018</v>
      </c>
      <c r="I172" s="70"/>
      <c r="J172" s="168"/>
      <c r="K172" s="168"/>
      <c r="L172" s="170"/>
      <c r="M172" s="170"/>
      <c r="N172" s="342"/>
    </row>
    <row r="173" spans="1:14" s="30" customFormat="1" ht="17.25" customHeight="1">
      <c r="A173" s="84"/>
      <c r="B173" s="23" t="s">
        <v>181</v>
      </c>
      <c r="C173" s="20" t="s">
        <v>502</v>
      </c>
      <c r="D173" s="70">
        <v>6000</v>
      </c>
      <c r="E173" s="70"/>
      <c r="F173" s="70">
        <v>700</v>
      </c>
      <c r="G173" s="170">
        <f t="shared" si="39"/>
        <v>5300</v>
      </c>
      <c r="H173" s="70">
        <f t="shared" si="40"/>
        <v>5300</v>
      </c>
      <c r="I173" s="70"/>
      <c r="J173" s="168"/>
      <c r="K173" s="168"/>
      <c r="L173" s="170"/>
      <c r="M173" s="170"/>
      <c r="N173" s="342"/>
    </row>
    <row r="174" spans="1:14" s="30" customFormat="1" ht="14.25" customHeight="1">
      <c r="A174" s="84"/>
      <c r="B174" s="23" t="s">
        <v>729</v>
      </c>
      <c r="C174" s="20" t="s">
        <v>730</v>
      </c>
      <c r="D174" s="70">
        <v>7000</v>
      </c>
      <c r="E174" s="70"/>
      <c r="F174" s="70">
        <v>4400</v>
      </c>
      <c r="G174" s="170">
        <f t="shared" si="39"/>
        <v>2600</v>
      </c>
      <c r="H174" s="70">
        <f t="shared" si="40"/>
        <v>2600</v>
      </c>
      <c r="I174" s="70"/>
      <c r="J174" s="168">
        <v>0</v>
      </c>
      <c r="K174" s="168">
        <v>0</v>
      </c>
      <c r="L174" s="170"/>
      <c r="M174" s="170"/>
      <c r="N174" s="342"/>
    </row>
    <row r="175" spans="1:14" s="30" customFormat="1" ht="15.75" customHeight="1">
      <c r="A175" s="84"/>
      <c r="B175" s="23" t="s">
        <v>731</v>
      </c>
      <c r="C175" s="20" t="s">
        <v>732</v>
      </c>
      <c r="D175" s="70">
        <v>4000</v>
      </c>
      <c r="E175" s="70"/>
      <c r="F175" s="70">
        <v>1413</v>
      </c>
      <c r="G175" s="170">
        <f t="shared" si="39"/>
        <v>2587</v>
      </c>
      <c r="H175" s="70">
        <f t="shared" si="40"/>
        <v>2587</v>
      </c>
      <c r="I175" s="70"/>
      <c r="J175" s="168">
        <v>0</v>
      </c>
      <c r="K175" s="168">
        <v>0</v>
      </c>
      <c r="L175" s="170"/>
      <c r="M175" s="170"/>
      <c r="N175" s="342"/>
    </row>
    <row r="176" spans="1:14" s="30" customFormat="1" ht="12.75" customHeight="1">
      <c r="A176" s="84"/>
      <c r="B176" s="23" t="s">
        <v>733</v>
      </c>
      <c r="C176" s="20" t="s">
        <v>734</v>
      </c>
      <c r="D176" s="70">
        <v>805</v>
      </c>
      <c r="E176" s="70"/>
      <c r="F176" s="70"/>
      <c r="G176" s="170">
        <f t="shared" si="39"/>
        <v>805</v>
      </c>
      <c r="H176" s="70">
        <f t="shared" si="40"/>
        <v>805</v>
      </c>
      <c r="I176" s="70"/>
      <c r="J176" s="168">
        <v>0</v>
      </c>
      <c r="K176" s="168">
        <v>0</v>
      </c>
      <c r="L176" s="170"/>
      <c r="M176" s="170"/>
      <c r="N176" s="342"/>
    </row>
    <row r="177" spans="1:14" s="30" customFormat="1" ht="14.25" customHeight="1">
      <c r="A177" s="84"/>
      <c r="B177" s="23" t="s">
        <v>52</v>
      </c>
      <c r="C177" s="20" t="s">
        <v>699</v>
      </c>
      <c r="D177" s="70">
        <v>11901</v>
      </c>
      <c r="E177" s="70"/>
      <c r="F177" s="70"/>
      <c r="G177" s="170">
        <f t="shared" si="39"/>
        <v>11901</v>
      </c>
      <c r="H177" s="70">
        <f t="shared" si="40"/>
        <v>11901</v>
      </c>
      <c r="I177" s="70"/>
      <c r="J177" s="168">
        <v>0</v>
      </c>
      <c r="K177" s="168">
        <v>0</v>
      </c>
      <c r="L177" s="170"/>
      <c r="M177" s="170"/>
      <c r="N177" s="342"/>
    </row>
    <row r="178" spans="1:14" s="30" customFormat="1" ht="14.25" customHeight="1">
      <c r="A178" s="84"/>
      <c r="B178" s="23" t="s">
        <v>68</v>
      </c>
      <c r="C178" s="20" t="s">
        <v>193</v>
      </c>
      <c r="D178" s="70">
        <v>160</v>
      </c>
      <c r="E178" s="70"/>
      <c r="F178" s="70"/>
      <c r="G178" s="170">
        <f t="shared" si="39"/>
        <v>160</v>
      </c>
      <c r="H178" s="70">
        <f t="shared" si="40"/>
        <v>160</v>
      </c>
      <c r="I178" s="70"/>
      <c r="J178" s="168">
        <v>0</v>
      </c>
      <c r="K178" s="168">
        <v>0</v>
      </c>
      <c r="L178" s="170"/>
      <c r="M178" s="170"/>
      <c r="N178" s="342"/>
    </row>
    <row r="179" spans="1:14" s="30" customFormat="1" ht="14.25" customHeight="1">
      <c r="A179" s="84"/>
      <c r="B179" s="23" t="s">
        <v>19</v>
      </c>
      <c r="C179" s="20" t="s">
        <v>894</v>
      </c>
      <c r="D179" s="70">
        <v>54000</v>
      </c>
      <c r="E179" s="70"/>
      <c r="F179" s="70"/>
      <c r="G179" s="170">
        <f t="shared" si="39"/>
        <v>54000</v>
      </c>
      <c r="H179" s="70"/>
      <c r="I179" s="70"/>
      <c r="J179" s="168"/>
      <c r="K179" s="168"/>
      <c r="L179" s="170"/>
      <c r="M179" s="170"/>
      <c r="N179" s="354">
        <f>G179</f>
        <v>54000</v>
      </c>
    </row>
    <row r="180" spans="1:14" s="30" customFormat="1" ht="14.25" customHeight="1">
      <c r="A180" s="84"/>
      <c r="B180" s="23" t="s">
        <v>710</v>
      </c>
      <c r="C180" s="20" t="s">
        <v>700</v>
      </c>
      <c r="D180" s="70">
        <v>745623</v>
      </c>
      <c r="E180" s="70"/>
      <c r="F180" s="70"/>
      <c r="G180" s="170">
        <f t="shared" si="39"/>
        <v>745623</v>
      </c>
      <c r="H180" s="70"/>
      <c r="I180" s="70"/>
      <c r="J180" s="168"/>
      <c r="K180" s="168"/>
      <c r="L180" s="170"/>
      <c r="M180" s="170"/>
      <c r="N180" s="354">
        <f>G180</f>
        <v>745623</v>
      </c>
    </row>
    <row r="181" spans="1:14" s="30" customFormat="1" ht="16.5" customHeight="1">
      <c r="A181" s="80" t="s">
        <v>79</v>
      </c>
      <c r="B181" s="88"/>
      <c r="C181" s="53" t="s">
        <v>639</v>
      </c>
      <c r="D181" s="102">
        <f aca="true" t="shared" si="41" ref="D181:N181">D182+D186</f>
        <v>535200</v>
      </c>
      <c r="E181" s="102">
        <f t="shared" si="41"/>
        <v>20000</v>
      </c>
      <c r="F181" s="102">
        <f t="shared" si="41"/>
        <v>29000</v>
      </c>
      <c r="G181" s="102">
        <f t="shared" si="41"/>
        <v>526200</v>
      </c>
      <c r="H181" s="102">
        <f t="shared" si="41"/>
        <v>526200</v>
      </c>
      <c r="I181" s="102">
        <f t="shared" si="41"/>
        <v>0</v>
      </c>
      <c r="J181" s="102">
        <f t="shared" si="41"/>
        <v>0</v>
      </c>
      <c r="K181" s="102">
        <f t="shared" si="41"/>
        <v>0</v>
      </c>
      <c r="L181" s="102">
        <f t="shared" si="41"/>
        <v>526200</v>
      </c>
      <c r="M181" s="102">
        <f t="shared" si="41"/>
        <v>0</v>
      </c>
      <c r="N181" s="103">
        <f t="shared" si="41"/>
        <v>0</v>
      </c>
    </row>
    <row r="182" spans="1:14" s="30" customFormat="1" ht="22.5" customHeight="1">
      <c r="A182" s="82" t="s">
        <v>80</v>
      </c>
      <c r="B182" s="78"/>
      <c r="C182" s="59" t="s">
        <v>81</v>
      </c>
      <c r="D182" s="166">
        <f aca="true" t="shared" si="42" ref="D182:N182">SUM(D183:D185)</f>
        <v>535200</v>
      </c>
      <c r="E182" s="166">
        <f t="shared" si="42"/>
        <v>20000</v>
      </c>
      <c r="F182" s="166">
        <f t="shared" si="42"/>
        <v>29000</v>
      </c>
      <c r="G182" s="166">
        <f t="shared" si="42"/>
        <v>526200</v>
      </c>
      <c r="H182" s="166">
        <f t="shared" si="42"/>
        <v>526200</v>
      </c>
      <c r="I182" s="166">
        <f t="shared" si="42"/>
        <v>0</v>
      </c>
      <c r="J182" s="166">
        <f t="shared" si="42"/>
        <v>0</v>
      </c>
      <c r="K182" s="166">
        <f t="shared" si="42"/>
        <v>0</v>
      </c>
      <c r="L182" s="166">
        <f t="shared" si="42"/>
        <v>526200</v>
      </c>
      <c r="M182" s="166">
        <f t="shared" si="42"/>
        <v>0</v>
      </c>
      <c r="N182" s="166">
        <f t="shared" si="42"/>
        <v>0</v>
      </c>
    </row>
    <row r="183" spans="1:14" s="30" customFormat="1" ht="22.5" customHeight="1">
      <c r="A183" s="89"/>
      <c r="B183" s="86" t="s">
        <v>816</v>
      </c>
      <c r="C183" s="20" t="s">
        <v>817</v>
      </c>
      <c r="D183" s="170">
        <v>20200</v>
      </c>
      <c r="E183" s="170"/>
      <c r="F183" s="170">
        <v>19000</v>
      </c>
      <c r="G183" s="170">
        <f>D183+E183-F183</f>
        <v>1200</v>
      </c>
      <c r="H183" s="170">
        <f>G183</f>
        <v>1200</v>
      </c>
      <c r="I183" s="170"/>
      <c r="J183" s="170"/>
      <c r="K183" s="170"/>
      <c r="L183" s="170">
        <f>H183</f>
        <v>1200</v>
      </c>
      <c r="M183" s="170"/>
      <c r="N183" s="342"/>
    </row>
    <row r="184" spans="1:14" s="30" customFormat="1" ht="22.5" customHeight="1">
      <c r="A184" s="89"/>
      <c r="B184" s="86" t="s">
        <v>818</v>
      </c>
      <c r="C184" s="20" t="s">
        <v>819</v>
      </c>
      <c r="D184" s="170">
        <v>55000</v>
      </c>
      <c r="E184" s="170"/>
      <c r="F184" s="170">
        <v>10000</v>
      </c>
      <c r="G184" s="170">
        <f>D184+E184-F184</f>
        <v>45000</v>
      </c>
      <c r="H184" s="170">
        <f>G184</f>
        <v>45000</v>
      </c>
      <c r="I184" s="170"/>
      <c r="J184" s="170"/>
      <c r="K184" s="170"/>
      <c r="L184" s="170">
        <f>H184</f>
        <v>45000</v>
      </c>
      <c r="M184" s="170"/>
      <c r="N184" s="342"/>
    </row>
    <row r="185" spans="1:14" s="30" customFormat="1" ht="17.25" customHeight="1">
      <c r="A185" s="84"/>
      <c r="B185" s="23" t="s">
        <v>82</v>
      </c>
      <c r="C185" s="20" t="s">
        <v>177</v>
      </c>
      <c r="D185" s="70">
        <v>460000</v>
      </c>
      <c r="E185" s="70">
        <v>20000</v>
      </c>
      <c r="F185" s="70"/>
      <c r="G185" s="170">
        <f>D185+E185-F185</f>
        <v>480000</v>
      </c>
      <c r="H185" s="170">
        <f>G185</f>
        <v>480000</v>
      </c>
      <c r="I185" s="70">
        <v>0</v>
      </c>
      <c r="J185" s="168"/>
      <c r="K185" s="169">
        <v>0</v>
      </c>
      <c r="L185" s="170">
        <f>H185</f>
        <v>480000</v>
      </c>
      <c r="M185" s="170"/>
      <c r="N185" s="342"/>
    </row>
    <row r="186" spans="1:14" s="29" customFormat="1" ht="36" customHeight="1">
      <c r="A186" s="82" t="s">
        <v>83</v>
      </c>
      <c r="B186" s="78"/>
      <c r="C186" s="59" t="s">
        <v>251</v>
      </c>
      <c r="D186" s="166">
        <f>D187+D188</f>
        <v>0</v>
      </c>
      <c r="E186" s="166">
        <f>E187+E188</f>
        <v>0</v>
      </c>
      <c r="F186" s="166">
        <f>F187+F188</f>
        <v>0</v>
      </c>
      <c r="G186" s="166">
        <f>G187+G188</f>
        <v>0</v>
      </c>
      <c r="H186" s="166">
        <f aca="true" t="shared" si="43" ref="H186:N186">H187+H188</f>
        <v>0</v>
      </c>
      <c r="I186" s="166">
        <f t="shared" si="43"/>
        <v>0</v>
      </c>
      <c r="J186" s="166">
        <f t="shared" si="43"/>
        <v>0</v>
      </c>
      <c r="K186" s="166">
        <f t="shared" si="43"/>
        <v>0</v>
      </c>
      <c r="L186" s="166">
        <f t="shared" si="43"/>
        <v>0</v>
      </c>
      <c r="M186" s="166">
        <f t="shared" si="43"/>
        <v>0</v>
      </c>
      <c r="N186" s="167">
        <f t="shared" si="43"/>
        <v>0</v>
      </c>
    </row>
    <row r="187" spans="1:14" s="29" customFormat="1" ht="13.5" customHeight="1">
      <c r="A187" s="84"/>
      <c r="B187" s="23" t="s">
        <v>84</v>
      </c>
      <c r="C187" s="20" t="s">
        <v>677</v>
      </c>
      <c r="D187" s="70">
        <v>0</v>
      </c>
      <c r="E187" s="70"/>
      <c r="F187" s="70"/>
      <c r="G187" s="170">
        <f>D187+E187-F187</f>
        <v>0</v>
      </c>
      <c r="H187" s="70">
        <f>G187</f>
        <v>0</v>
      </c>
      <c r="I187" s="72">
        <f>I188+I189</f>
        <v>0</v>
      </c>
      <c r="J187" s="70"/>
      <c r="K187" s="170"/>
      <c r="L187" s="170"/>
      <c r="M187" s="170">
        <f>H187</f>
        <v>0</v>
      </c>
      <c r="N187" s="342"/>
    </row>
    <row r="188" spans="1:14" s="30" customFormat="1" ht="14.25" customHeight="1">
      <c r="A188" s="84"/>
      <c r="B188" s="23" t="s">
        <v>84</v>
      </c>
      <c r="C188" s="20" t="s">
        <v>677</v>
      </c>
      <c r="D188" s="70">
        <v>0</v>
      </c>
      <c r="E188" s="70"/>
      <c r="F188" s="70"/>
      <c r="G188" s="170">
        <f>D188+E188-F188</f>
        <v>0</v>
      </c>
      <c r="H188" s="70">
        <f>G188</f>
        <v>0</v>
      </c>
      <c r="I188" s="70">
        <v>0</v>
      </c>
      <c r="J188" s="168"/>
      <c r="K188" s="169">
        <v>0</v>
      </c>
      <c r="L188" s="170"/>
      <c r="M188" s="170">
        <f>H188</f>
        <v>0</v>
      </c>
      <c r="N188" s="342"/>
    </row>
    <row r="189" spans="1:14" s="30" customFormat="1" ht="17.25" customHeight="1">
      <c r="A189" s="80" t="s">
        <v>85</v>
      </c>
      <c r="B189" s="88"/>
      <c r="C189" s="53" t="s">
        <v>86</v>
      </c>
      <c r="D189" s="102">
        <f>D190</f>
        <v>0</v>
      </c>
      <c r="E189" s="102">
        <f>E190</f>
        <v>0</v>
      </c>
      <c r="F189" s="102">
        <f>F190</f>
        <v>0</v>
      </c>
      <c r="G189" s="102">
        <f>G190</f>
        <v>0</v>
      </c>
      <c r="H189" s="102">
        <f aca="true" t="shared" si="44" ref="H189:N189">H190</f>
        <v>0</v>
      </c>
      <c r="I189" s="102">
        <f t="shared" si="44"/>
        <v>0</v>
      </c>
      <c r="J189" s="102">
        <f t="shared" si="44"/>
        <v>0</v>
      </c>
      <c r="K189" s="102">
        <f t="shared" si="44"/>
        <v>0</v>
      </c>
      <c r="L189" s="102">
        <f t="shared" si="44"/>
        <v>0</v>
      </c>
      <c r="M189" s="102">
        <f t="shared" si="44"/>
        <v>0</v>
      </c>
      <c r="N189" s="103">
        <f t="shared" si="44"/>
        <v>0</v>
      </c>
    </row>
    <row r="190" spans="1:14" s="30" customFormat="1" ht="16.5" customHeight="1">
      <c r="A190" s="82" t="s">
        <v>87</v>
      </c>
      <c r="B190" s="78"/>
      <c r="C190" s="59" t="s">
        <v>88</v>
      </c>
      <c r="D190" s="166">
        <f>D191+D192</f>
        <v>0</v>
      </c>
      <c r="E190" s="166">
        <f>E191+E192</f>
        <v>0</v>
      </c>
      <c r="F190" s="166">
        <f>F191+F192</f>
        <v>0</v>
      </c>
      <c r="G190" s="166">
        <f>G191+G192</f>
        <v>0</v>
      </c>
      <c r="H190" s="166">
        <f aca="true" t="shared" si="45" ref="H190:N190">H191+H192</f>
        <v>0</v>
      </c>
      <c r="I190" s="166">
        <f t="shared" si="45"/>
        <v>0</v>
      </c>
      <c r="J190" s="166">
        <f t="shared" si="45"/>
        <v>0</v>
      </c>
      <c r="K190" s="166">
        <f t="shared" si="45"/>
        <v>0</v>
      </c>
      <c r="L190" s="166">
        <f t="shared" si="45"/>
        <v>0</v>
      </c>
      <c r="M190" s="166">
        <f t="shared" si="45"/>
        <v>0</v>
      </c>
      <c r="N190" s="167">
        <f t="shared" si="45"/>
        <v>0</v>
      </c>
    </row>
    <row r="191" spans="1:14" s="30" customFormat="1" ht="14.25" customHeight="1">
      <c r="A191" s="84"/>
      <c r="B191" s="23" t="s">
        <v>89</v>
      </c>
      <c r="C191" s="20" t="s">
        <v>90</v>
      </c>
      <c r="D191" s="70">
        <v>0</v>
      </c>
      <c r="E191" s="70"/>
      <c r="F191" s="70"/>
      <c r="G191" s="170">
        <f>D191+E191-F191</f>
        <v>0</v>
      </c>
      <c r="H191" s="70">
        <f>G191</f>
        <v>0</v>
      </c>
      <c r="I191" s="70">
        <v>0</v>
      </c>
      <c r="J191" s="168"/>
      <c r="K191" s="169">
        <v>0</v>
      </c>
      <c r="L191" s="170"/>
      <c r="M191" s="170"/>
      <c r="N191" s="342"/>
    </row>
    <row r="192" spans="1:14" s="30" customFormat="1" ht="15" customHeight="1">
      <c r="A192" s="84"/>
      <c r="B192" s="23" t="s">
        <v>89</v>
      </c>
      <c r="C192" s="20" t="s">
        <v>91</v>
      </c>
      <c r="D192" s="70">
        <v>0</v>
      </c>
      <c r="E192" s="70"/>
      <c r="F192" s="70"/>
      <c r="G192" s="170">
        <f>D192+E192-F192</f>
        <v>0</v>
      </c>
      <c r="H192" s="70">
        <f>G192</f>
        <v>0</v>
      </c>
      <c r="I192" s="70">
        <v>0</v>
      </c>
      <c r="J192" s="168"/>
      <c r="K192" s="169">
        <v>0</v>
      </c>
      <c r="L192" s="170"/>
      <c r="M192" s="170"/>
      <c r="N192" s="342"/>
    </row>
    <row r="193" spans="1:14" s="30" customFormat="1" ht="16.5" customHeight="1">
      <c r="A193" s="80" t="s">
        <v>92</v>
      </c>
      <c r="B193" s="88"/>
      <c r="C193" s="53" t="s">
        <v>93</v>
      </c>
      <c r="D193" s="102">
        <f aca="true" t="shared" si="46" ref="D193:N193">D194+D210+D212+D224+D248+D258+D323+D336+D339+D347</f>
        <v>10910767</v>
      </c>
      <c r="E193" s="102">
        <f t="shared" si="46"/>
        <v>162566</v>
      </c>
      <c r="F193" s="102">
        <f t="shared" si="46"/>
        <v>175182</v>
      </c>
      <c r="G193" s="102">
        <f t="shared" si="46"/>
        <v>10898151</v>
      </c>
      <c r="H193" s="102">
        <f t="shared" si="46"/>
        <v>10836541</v>
      </c>
      <c r="I193" s="102">
        <f t="shared" si="46"/>
        <v>6318639</v>
      </c>
      <c r="J193" s="102">
        <f t="shared" si="46"/>
        <v>1206434</v>
      </c>
      <c r="K193" s="102">
        <f t="shared" si="46"/>
        <v>1346968</v>
      </c>
      <c r="L193" s="102">
        <f t="shared" si="46"/>
        <v>0</v>
      </c>
      <c r="M193" s="102">
        <f t="shared" si="46"/>
        <v>0</v>
      </c>
      <c r="N193" s="103">
        <f t="shared" si="46"/>
        <v>61610</v>
      </c>
    </row>
    <row r="194" spans="1:14" s="30" customFormat="1" ht="17.25" customHeight="1">
      <c r="A194" s="82" t="s">
        <v>94</v>
      </c>
      <c r="B194" s="78"/>
      <c r="C194" s="59" t="s">
        <v>95</v>
      </c>
      <c r="D194" s="166">
        <f aca="true" t="shared" si="47" ref="D194:L194">SUM(D195:D209)</f>
        <v>939527</v>
      </c>
      <c r="E194" s="166">
        <f t="shared" si="47"/>
        <v>6071</v>
      </c>
      <c r="F194" s="166">
        <f t="shared" si="47"/>
        <v>0</v>
      </c>
      <c r="G194" s="166">
        <f t="shared" si="47"/>
        <v>945598</v>
      </c>
      <c r="H194" s="166">
        <f t="shared" si="47"/>
        <v>945598</v>
      </c>
      <c r="I194" s="166">
        <f t="shared" si="47"/>
        <v>335798</v>
      </c>
      <c r="J194" s="166">
        <f t="shared" si="47"/>
        <v>66138</v>
      </c>
      <c r="K194" s="166">
        <f t="shared" si="47"/>
        <v>448002</v>
      </c>
      <c r="L194" s="166">
        <f t="shared" si="47"/>
        <v>0</v>
      </c>
      <c r="M194" s="166">
        <f>SUM(M196:M209)</f>
        <v>0</v>
      </c>
      <c r="N194" s="167">
        <f>SUM(N196:N209)</f>
        <v>0</v>
      </c>
    </row>
    <row r="195" spans="1:14" s="30" customFormat="1" ht="24" customHeight="1">
      <c r="A195" s="352"/>
      <c r="B195" s="111" t="s">
        <v>99</v>
      </c>
      <c r="C195" s="20" t="s">
        <v>451</v>
      </c>
      <c r="D195" s="172">
        <v>448002</v>
      </c>
      <c r="E195" s="172"/>
      <c r="F195" s="172"/>
      <c r="G195" s="170">
        <f>D195+E195-F195</f>
        <v>448002</v>
      </c>
      <c r="H195" s="70">
        <f>G195</f>
        <v>448002</v>
      </c>
      <c r="I195" s="172"/>
      <c r="J195" s="172"/>
      <c r="K195" s="172">
        <f>H195</f>
        <v>448002</v>
      </c>
      <c r="L195" s="172"/>
      <c r="M195" s="176"/>
      <c r="N195" s="356"/>
    </row>
    <row r="196" spans="1:14" s="30" customFormat="1" ht="15" customHeight="1">
      <c r="A196" s="85"/>
      <c r="B196" s="23" t="s">
        <v>714</v>
      </c>
      <c r="C196" s="20" t="s">
        <v>245</v>
      </c>
      <c r="D196" s="70">
        <v>303900</v>
      </c>
      <c r="E196" s="70">
        <v>6071</v>
      </c>
      <c r="F196" s="70"/>
      <c r="G196" s="170">
        <f>D196+E196-F196</f>
        <v>309971</v>
      </c>
      <c r="H196" s="70">
        <f>G196</f>
        <v>309971</v>
      </c>
      <c r="I196" s="70">
        <f>H196</f>
        <v>309971</v>
      </c>
      <c r="J196" s="168"/>
      <c r="K196" s="169">
        <v>0</v>
      </c>
      <c r="L196" s="170"/>
      <c r="M196" s="170"/>
      <c r="N196" s="342"/>
    </row>
    <row r="197" spans="1:14" s="30" customFormat="1" ht="15.75" customHeight="1">
      <c r="A197" s="85"/>
      <c r="B197" s="23" t="s">
        <v>717</v>
      </c>
      <c r="C197" s="20" t="s">
        <v>718</v>
      </c>
      <c r="D197" s="70">
        <v>24827</v>
      </c>
      <c r="E197" s="70"/>
      <c r="F197" s="70"/>
      <c r="G197" s="170">
        <f aca="true" t="shared" si="48" ref="G197:G209">D197+E197-F197</f>
        <v>24827</v>
      </c>
      <c r="H197" s="70">
        <f aca="true" t="shared" si="49" ref="H197:H209">G197</f>
        <v>24827</v>
      </c>
      <c r="I197" s="70">
        <f>H197</f>
        <v>24827</v>
      </c>
      <c r="J197" s="168"/>
      <c r="K197" s="169">
        <v>0</v>
      </c>
      <c r="L197" s="170"/>
      <c r="M197" s="170"/>
      <c r="N197" s="342"/>
    </row>
    <row r="198" spans="1:14" s="30" customFormat="1" ht="15" customHeight="1">
      <c r="A198" s="85"/>
      <c r="B198" s="87" t="s">
        <v>33</v>
      </c>
      <c r="C198" s="20" t="s">
        <v>13</v>
      </c>
      <c r="D198" s="70">
        <v>58138</v>
      </c>
      <c r="E198" s="70"/>
      <c r="F198" s="70"/>
      <c r="G198" s="170">
        <f t="shared" si="48"/>
        <v>58138</v>
      </c>
      <c r="H198" s="70">
        <f t="shared" si="49"/>
        <v>58138</v>
      </c>
      <c r="I198" s="70">
        <v>0</v>
      </c>
      <c r="J198" s="168">
        <f>D198</f>
        <v>58138</v>
      </c>
      <c r="K198" s="169">
        <v>0</v>
      </c>
      <c r="L198" s="170"/>
      <c r="M198" s="170"/>
      <c r="N198" s="342"/>
    </row>
    <row r="199" spans="1:14" s="30" customFormat="1" ht="15" customHeight="1">
      <c r="A199" s="85"/>
      <c r="B199" s="87" t="s">
        <v>719</v>
      </c>
      <c r="C199" s="20" t="s">
        <v>720</v>
      </c>
      <c r="D199" s="70">
        <v>8000</v>
      </c>
      <c r="E199" s="70"/>
      <c r="F199" s="70"/>
      <c r="G199" s="170">
        <f t="shared" si="48"/>
        <v>8000</v>
      </c>
      <c r="H199" s="70">
        <f t="shared" si="49"/>
        <v>8000</v>
      </c>
      <c r="I199" s="70">
        <v>0</v>
      </c>
      <c r="J199" s="168">
        <f>D199</f>
        <v>8000</v>
      </c>
      <c r="K199" s="169">
        <v>0</v>
      </c>
      <c r="L199" s="170"/>
      <c r="M199" s="170"/>
      <c r="N199" s="342"/>
    </row>
    <row r="200" spans="1:14" s="30" customFormat="1" ht="14.25" customHeight="1">
      <c r="A200" s="85"/>
      <c r="B200" s="87" t="s">
        <v>410</v>
      </c>
      <c r="C200" s="20" t="s">
        <v>411</v>
      </c>
      <c r="D200" s="70">
        <v>1000</v>
      </c>
      <c r="E200" s="70"/>
      <c r="F200" s="70"/>
      <c r="G200" s="170">
        <f t="shared" si="48"/>
        <v>1000</v>
      </c>
      <c r="H200" s="70">
        <f t="shared" si="49"/>
        <v>1000</v>
      </c>
      <c r="I200" s="70">
        <f>H200</f>
        <v>1000</v>
      </c>
      <c r="J200" s="168"/>
      <c r="K200" s="169"/>
      <c r="L200" s="170"/>
      <c r="M200" s="170"/>
      <c r="N200" s="342"/>
    </row>
    <row r="201" spans="1:14" s="30" customFormat="1" ht="15" customHeight="1">
      <c r="A201" s="85"/>
      <c r="B201" s="87" t="s">
        <v>721</v>
      </c>
      <c r="C201" s="20" t="s">
        <v>96</v>
      </c>
      <c r="D201" s="70">
        <v>48691</v>
      </c>
      <c r="E201" s="70"/>
      <c r="F201" s="70"/>
      <c r="G201" s="170">
        <f t="shared" si="48"/>
        <v>48691</v>
      </c>
      <c r="H201" s="70">
        <f t="shared" si="49"/>
        <v>48691</v>
      </c>
      <c r="I201" s="70">
        <v>0</v>
      </c>
      <c r="J201" s="168"/>
      <c r="K201" s="169">
        <v>0</v>
      </c>
      <c r="L201" s="170"/>
      <c r="M201" s="170"/>
      <c r="N201" s="342"/>
    </row>
    <row r="202" spans="1:14" s="30" customFormat="1" ht="13.5" customHeight="1">
      <c r="A202" s="85"/>
      <c r="B202" s="87" t="s">
        <v>723</v>
      </c>
      <c r="C202" s="20" t="s">
        <v>63</v>
      </c>
      <c r="D202" s="70">
        <v>6895</v>
      </c>
      <c r="E202" s="70"/>
      <c r="F202" s="70"/>
      <c r="G202" s="170">
        <f t="shared" si="48"/>
        <v>6895</v>
      </c>
      <c r="H202" s="70">
        <f t="shared" si="49"/>
        <v>6895</v>
      </c>
      <c r="I202" s="70">
        <v>0</v>
      </c>
      <c r="J202" s="168"/>
      <c r="K202" s="169">
        <v>0</v>
      </c>
      <c r="L202" s="170"/>
      <c r="M202" s="170"/>
      <c r="N202" s="342"/>
    </row>
    <row r="203" spans="1:14" s="30" customFormat="1" ht="13.5" customHeight="1">
      <c r="A203" s="85"/>
      <c r="B203" s="87" t="s">
        <v>53</v>
      </c>
      <c r="C203" s="20" t="s">
        <v>54</v>
      </c>
      <c r="D203" s="70">
        <v>1311</v>
      </c>
      <c r="E203" s="70"/>
      <c r="F203" s="70"/>
      <c r="G203" s="170">
        <f t="shared" si="48"/>
        <v>1311</v>
      </c>
      <c r="H203" s="70">
        <f t="shared" si="49"/>
        <v>1311</v>
      </c>
      <c r="I203" s="70">
        <v>0</v>
      </c>
      <c r="J203" s="168"/>
      <c r="K203" s="169">
        <v>0</v>
      </c>
      <c r="L203" s="170"/>
      <c r="M203" s="170"/>
      <c r="N203" s="342"/>
    </row>
    <row r="204" spans="1:14" s="30" customFormat="1" ht="14.25" customHeight="1">
      <c r="A204" s="85"/>
      <c r="B204" s="87" t="s">
        <v>727</v>
      </c>
      <c r="C204" s="20" t="s">
        <v>65</v>
      </c>
      <c r="D204" s="70">
        <v>11617</v>
      </c>
      <c r="E204" s="70"/>
      <c r="F204" s="70"/>
      <c r="G204" s="170">
        <f t="shared" si="48"/>
        <v>11617</v>
      </c>
      <c r="H204" s="70">
        <f t="shared" si="49"/>
        <v>11617</v>
      </c>
      <c r="I204" s="70">
        <v>0</v>
      </c>
      <c r="J204" s="168"/>
      <c r="K204" s="169">
        <v>0</v>
      </c>
      <c r="L204" s="170"/>
      <c r="M204" s="170"/>
      <c r="N204" s="342"/>
    </row>
    <row r="205" spans="1:14" s="30" customFormat="1" ht="14.25" customHeight="1">
      <c r="A205" s="85"/>
      <c r="B205" s="87" t="s">
        <v>181</v>
      </c>
      <c r="C205" s="20" t="s">
        <v>502</v>
      </c>
      <c r="D205" s="70">
        <v>1127</v>
      </c>
      <c r="E205" s="70"/>
      <c r="F205" s="70"/>
      <c r="G205" s="170">
        <f t="shared" si="48"/>
        <v>1127</v>
      </c>
      <c r="H205" s="70">
        <f t="shared" si="49"/>
        <v>1127</v>
      </c>
      <c r="I205" s="70"/>
      <c r="J205" s="168"/>
      <c r="K205" s="169"/>
      <c r="L205" s="170"/>
      <c r="M205" s="170"/>
      <c r="N205" s="342"/>
    </row>
    <row r="206" spans="1:14" s="30" customFormat="1" ht="13.5" customHeight="1">
      <c r="A206" s="85"/>
      <c r="B206" s="87" t="s">
        <v>729</v>
      </c>
      <c r="C206" s="20" t="s">
        <v>730</v>
      </c>
      <c r="D206" s="70">
        <v>1223</v>
      </c>
      <c r="E206" s="70"/>
      <c r="F206" s="70"/>
      <c r="G206" s="170">
        <f t="shared" si="48"/>
        <v>1223</v>
      </c>
      <c r="H206" s="70">
        <f t="shared" si="49"/>
        <v>1223</v>
      </c>
      <c r="I206" s="70">
        <v>0</v>
      </c>
      <c r="J206" s="168"/>
      <c r="K206" s="169">
        <v>0</v>
      </c>
      <c r="L206" s="170"/>
      <c r="M206" s="170"/>
      <c r="N206" s="342"/>
    </row>
    <row r="207" spans="1:14" s="30" customFormat="1" ht="14.25" customHeight="1">
      <c r="A207" s="85"/>
      <c r="B207" s="87" t="s">
        <v>733</v>
      </c>
      <c r="C207" s="20" t="s">
        <v>734</v>
      </c>
      <c r="D207" s="70">
        <v>19496</v>
      </c>
      <c r="E207" s="70"/>
      <c r="F207" s="70"/>
      <c r="G207" s="170">
        <f t="shared" si="48"/>
        <v>19496</v>
      </c>
      <c r="H207" s="70">
        <f t="shared" si="49"/>
        <v>19496</v>
      </c>
      <c r="I207" s="70">
        <v>0</v>
      </c>
      <c r="J207" s="168"/>
      <c r="K207" s="169">
        <v>0</v>
      </c>
      <c r="L207" s="170"/>
      <c r="M207" s="170"/>
      <c r="N207" s="342"/>
    </row>
    <row r="208" spans="1:14" s="30" customFormat="1" ht="15" customHeight="1">
      <c r="A208" s="85"/>
      <c r="B208" s="87" t="s">
        <v>183</v>
      </c>
      <c r="C208" s="20" t="s">
        <v>186</v>
      </c>
      <c r="D208" s="70">
        <v>1000</v>
      </c>
      <c r="E208" s="70"/>
      <c r="F208" s="70"/>
      <c r="G208" s="170">
        <f t="shared" si="48"/>
        <v>1000</v>
      </c>
      <c r="H208" s="70">
        <f t="shared" si="49"/>
        <v>1000</v>
      </c>
      <c r="I208" s="70"/>
      <c r="J208" s="168"/>
      <c r="K208" s="169"/>
      <c r="L208" s="170"/>
      <c r="M208" s="170"/>
      <c r="N208" s="342"/>
    </row>
    <row r="209" spans="1:14" s="30" customFormat="1" ht="15" customHeight="1">
      <c r="A209" s="85"/>
      <c r="B209" s="87" t="s">
        <v>184</v>
      </c>
      <c r="C209" s="20" t="s">
        <v>678</v>
      </c>
      <c r="D209" s="70">
        <v>4300</v>
      </c>
      <c r="E209" s="70"/>
      <c r="F209" s="70"/>
      <c r="G209" s="170">
        <f t="shared" si="48"/>
        <v>4300</v>
      </c>
      <c r="H209" s="70">
        <f t="shared" si="49"/>
        <v>4300</v>
      </c>
      <c r="I209" s="70"/>
      <c r="J209" s="168"/>
      <c r="K209" s="169"/>
      <c r="L209" s="170"/>
      <c r="M209" s="170"/>
      <c r="N209" s="342"/>
    </row>
    <row r="210" spans="1:14" s="30" customFormat="1" ht="15.75" customHeight="1">
      <c r="A210" s="82" t="s">
        <v>264</v>
      </c>
      <c r="B210" s="78"/>
      <c r="C210" s="59" t="s">
        <v>263</v>
      </c>
      <c r="D210" s="166">
        <f>D211</f>
        <v>123616</v>
      </c>
      <c r="E210" s="166">
        <f>E211</f>
        <v>0</v>
      </c>
      <c r="F210" s="166">
        <f>F211</f>
        <v>0</v>
      </c>
      <c r="G210" s="166">
        <f>G211</f>
        <v>123616</v>
      </c>
      <c r="H210" s="166">
        <f aca="true" t="shared" si="50" ref="H210:N210">H211</f>
        <v>123616</v>
      </c>
      <c r="I210" s="166">
        <f t="shared" si="50"/>
        <v>0</v>
      </c>
      <c r="J210" s="166">
        <f t="shared" si="50"/>
        <v>0</v>
      </c>
      <c r="K210" s="166">
        <f t="shared" si="50"/>
        <v>123616</v>
      </c>
      <c r="L210" s="166">
        <f t="shared" si="50"/>
        <v>0</v>
      </c>
      <c r="M210" s="166">
        <f t="shared" si="50"/>
        <v>0</v>
      </c>
      <c r="N210" s="167">
        <f t="shared" si="50"/>
        <v>0</v>
      </c>
    </row>
    <row r="211" spans="1:14" s="30" customFormat="1" ht="24" customHeight="1">
      <c r="A211" s="85"/>
      <c r="B211" s="23" t="s">
        <v>99</v>
      </c>
      <c r="C211" s="20" t="s">
        <v>451</v>
      </c>
      <c r="D211" s="70">
        <v>123616</v>
      </c>
      <c r="E211" s="70"/>
      <c r="F211" s="70"/>
      <c r="G211" s="170">
        <f>D211+E211-F211</f>
        <v>123616</v>
      </c>
      <c r="H211" s="70">
        <f>G211</f>
        <v>123616</v>
      </c>
      <c r="I211" s="70">
        <v>0</v>
      </c>
      <c r="J211" s="168"/>
      <c r="K211" s="168">
        <f>H211</f>
        <v>123616</v>
      </c>
      <c r="L211" s="170"/>
      <c r="M211" s="170"/>
      <c r="N211" s="342"/>
    </row>
    <row r="212" spans="1:14" s="30" customFormat="1" ht="17.25" customHeight="1">
      <c r="A212" s="82" t="s">
        <v>101</v>
      </c>
      <c r="B212" s="78"/>
      <c r="C212" s="59" t="s">
        <v>102</v>
      </c>
      <c r="D212" s="166">
        <f aca="true" t="shared" si="51" ref="D212:N212">SUM(D213:D223)</f>
        <v>604232</v>
      </c>
      <c r="E212" s="166">
        <f t="shared" si="51"/>
        <v>6655</v>
      </c>
      <c r="F212" s="166">
        <f t="shared" si="51"/>
        <v>0</v>
      </c>
      <c r="G212" s="166">
        <f t="shared" si="51"/>
        <v>610887</v>
      </c>
      <c r="H212" s="166">
        <f t="shared" si="51"/>
        <v>610887</v>
      </c>
      <c r="I212" s="166">
        <f t="shared" si="51"/>
        <v>276709</v>
      </c>
      <c r="J212" s="166">
        <f t="shared" si="51"/>
        <v>53384</v>
      </c>
      <c r="K212" s="166">
        <f t="shared" si="51"/>
        <v>239724</v>
      </c>
      <c r="L212" s="166">
        <f t="shared" si="51"/>
        <v>0</v>
      </c>
      <c r="M212" s="166">
        <f t="shared" si="51"/>
        <v>0</v>
      </c>
      <c r="N212" s="166">
        <f t="shared" si="51"/>
        <v>0</v>
      </c>
    </row>
    <row r="213" spans="1:14" s="30" customFormat="1" ht="23.25" customHeight="1">
      <c r="A213" s="112"/>
      <c r="B213" s="111" t="s">
        <v>99</v>
      </c>
      <c r="C213" s="20" t="s">
        <v>451</v>
      </c>
      <c r="D213" s="172">
        <v>239724</v>
      </c>
      <c r="E213" s="172"/>
      <c r="F213" s="172"/>
      <c r="G213" s="170">
        <f>D213+E213-F213</f>
        <v>239724</v>
      </c>
      <c r="H213" s="70">
        <f>G213</f>
        <v>239724</v>
      </c>
      <c r="I213" s="172"/>
      <c r="J213" s="172"/>
      <c r="K213" s="172">
        <f>H213</f>
        <v>239724</v>
      </c>
      <c r="L213" s="172"/>
      <c r="M213" s="172"/>
      <c r="N213" s="353"/>
    </row>
    <row r="214" spans="1:14" s="30" customFormat="1" ht="17.25" customHeight="1">
      <c r="A214" s="85"/>
      <c r="B214" s="23" t="s">
        <v>714</v>
      </c>
      <c r="C214" s="20" t="s">
        <v>245</v>
      </c>
      <c r="D214" s="70">
        <v>249700</v>
      </c>
      <c r="E214" s="70">
        <v>5371</v>
      </c>
      <c r="F214" s="70"/>
      <c r="G214" s="170">
        <f>D214+E214-F214</f>
        <v>255071</v>
      </c>
      <c r="H214" s="70">
        <f>G214</f>
        <v>255071</v>
      </c>
      <c r="I214" s="70">
        <f>H214</f>
        <v>255071</v>
      </c>
      <c r="J214" s="168"/>
      <c r="K214" s="169">
        <v>0</v>
      </c>
      <c r="L214" s="170"/>
      <c r="M214" s="170"/>
      <c r="N214" s="342"/>
    </row>
    <row r="215" spans="1:14" s="30" customFormat="1" ht="17.25" customHeight="1">
      <c r="A215" s="85"/>
      <c r="B215" s="23" t="s">
        <v>717</v>
      </c>
      <c r="C215" s="20" t="s">
        <v>718</v>
      </c>
      <c r="D215" s="70">
        <v>21638</v>
      </c>
      <c r="E215" s="70"/>
      <c r="F215" s="70"/>
      <c r="G215" s="170">
        <f aca="true" t="shared" si="52" ref="G215:G223">D215+E215-F215</f>
        <v>21638</v>
      </c>
      <c r="H215" s="70">
        <f aca="true" t="shared" si="53" ref="H215:H223">G215</f>
        <v>21638</v>
      </c>
      <c r="I215" s="70">
        <f>H215</f>
        <v>21638</v>
      </c>
      <c r="J215" s="168"/>
      <c r="K215" s="169">
        <v>0</v>
      </c>
      <c r="L215" s="170"/>
      <c r="M215" s="170"/>
      <c r="N215" s="342"/>
    </row>
    <row r="216" spans="1:14" s="30" customFormat="1" ht="15.75" customHeight="1">
      <c r="A216" s="85"/>
      <c r="B216" s="87" t="s">
        <v>33</v>
      </c>
      <c r="C216" s="20" t="s">
        <v>13</v>
      </c>
      <c r="D216" s="70">
        <v>45600</v>
      </c>
      <c r="E216" s="70">
        <v>1284</v>
      </c>
      <c r="F216" s="70"/>
      <c r="G216" s="170">
        <f t="shared" si="52"/>
        <v>46884</v>
      </c>
      <c r="H216" s="70">
        <f t="shared" si="53"/>
        <v>46884</v>
      </c>
      <c r="I216" s="70">
        <v>0</v>
      </c>
      <c r="J216" s="168">
        <f>H216</f>
        <v>46884</v>
      </c>
      <c r="K216" s="169">
        <v>0</v>
      </c>
      <c r="L216" s="170"/>
      <c r="M216" s="170"/>
      <c r="N216" s="342"/>
    </row>
    <row r="217" spans="1:14" s="30" customFormat="1" ht="14.25" customHeight="1">
      <c r="A217" s="85"/>
      <c r="B217" s="87" t="s">
        <v>719</v>
      </c>
      <c r="C217" s="20" t="s">
        <v>720</v>
      </c>
      <c r="D217" s="70">
        <v>6500</v>
      </c>
      <c r="E217" s="70"/>
      <c r="F217" s="70"/>
      <c r="G217" s="170">
        <f t="shared" si="52"/>
        <v>6500</v>
      </c>
      <c r="H217" s="70">
        <f t="shared" si="53"/>
        <v>6500</v>
      </c>
      <c r="I217" s="70">
        <v>0</v>
      </c>
      <c r="J217" s="168">
        <f>H217</f>
        <v>6500</v>
      </c>
      <c r="K217" s="169">
        <v>0</v>
      </c>
      <c r="L217" s="170"/>
      <c r="M217" s="170"/>
      <c r="N217" s="342"/>
    </row>
    <row r="218" spans="1:14" s="30" customFormat="1" ht="14.25" customHeight="1">
      <c r="A218" s="85"/>
      <c r="B218" s="23" t="s">
        <v>721</v>
      </c>
      <c r="C218" s="21" t="s">
        <v>178</v>
      </c>
      <c r="D218" s="70">
        <v>17085</v>
      </c>
      <c r="E218" s="70"/>
      <c r="F218" s="70"/>
      <c r="G218" s="170">
        <f t="shared" si="52"/>
        <v>17085</v>
      </c>
      <c r="H218" s="70">
        <f t="shared" si="53"/>
        <v>17085</v>
      </c>
      <c r="I218" s="70">
        <v>0</v>
      </c>
      <c r="J218" s="168"/>
      <c r="K218" s="169">
        <v>0</v>
      </c>
      <c r="L218" s="170"/>
      <c r="M218" s="170"/>
      <c r="N218" s="342"/>
    </row>
    <row r="219" spans="1:14" s="30" customFormat="1" ht="14.25" customHeight="1">
      <c r="A219" s="85"/>
      <c r="B219" s="23" t="s">
        <v>723</v>
      </c>
      <c r="C219" s="21" t="s">
        <v>63</v>
      </c>
      <c r="D219" s="70">
        <v>2140</v>
      </c>
      <c r="E219" s="70"/>
      <c r="F219" s="70"/>
      <c r="G219" s="170">
        <f t="shared" si="52"/>
        <v>2140</v>
      </c>
      <c r="H219" s="70">
        <f t="shared" si="53"/>
        <v>2140</v>
      </c>
      <c r="I219" s="70">
        <v>0</v>
      </c>
      <c r="J219" s="168"/>
      <c r="K219" s="169">
        <v>0</v>
      </c>
      <c r="L219" s="170"/>
      <c r="M219" s="170"/>
      <c r="N219" s="342"/>
    </row>
    <row r="220" spans="1:14" s="30" customFormat="1" ht="15" customHeight="1">
      <c r="A220" s="85"/>
      <c r="B220" s="23" t="s">
        <v>727</v>
      </c>
      <c r="C220" s="21" t="s">
        <v>65</v>
      </c>
      <c r="D220" s="70">
        <v>2818</v>
      </c>
      <c r="E220" s="70"/>
      <c r="F220" s="70"/>
      <c r="G220" s="170">
        <f t="shared" si="52"/>
        <v>2818</v>
      </c>
      <c r="H220" s="70">
        <f t="shared" si="53"/>
        <v>2818</v>
      </c>
      <c r="I220" s="70">
        <v>0</v>
      </c>
      <c r="J220" s="168"/>
      <c r="K220" s="169">
        <v>0</v>
      </c>
      <c r="L220" s="170"/>
      <c r="M220" s="170"/>
      <c r="N220" s="342"/>
    </row>
    <row r="221" spans="1:14" s="30" customFormat="1" ht="15" customHeight="1">
      <c r="A221" s="85"/>
      <c r="B221" s="23" t="s">
        <v>181</v>
      </c>
      <c r="C221" s="20" t="s">
        <v>185</v>
      </c>
      <c r="D221" s="70">
        <v>594</v>
      </c>
      <c r="E221" s="70"/>
      <c r="F221" s="70"/>
      <c r="G221" s="170">
        <f t="shared" si="52"/>
        <v>594</v>
      </c>
      <c r="H221" s="70">
        <f t="shared" si="53"/>
        <v>594</v>
      </c>
      <c r="I221" s="70"/>
      <c r="J221" s="168"/>
      <c r="K221" s="169"/>
      <c r="L221" s="170"/>
      <c r="M221" s="170"/>
      <c r="N221" s="342"/>
    </row>
    <row r="222" spans="1:14" s="30" customFormat="1" ht="15.75" customHeight="1">
      <c r="A222" s="85"/>
      <c r="B222" s="23" t="s">
        <v>733</v>
      </c>
      <c r="C222" s="21" t="s">
        <v>734</v>
      </c>
      <c r="D222" s="70">
        <v>16433</v>
      </c>
      <c r="E222" s="70"/>
      <c r="F222" s="70"/>
      <c r="G222" s="170">
        <f t="shared" si="52"/>
        <v>16433</v>
      </c>
      <c r="H222" s="70">
        <f t="shared" si="53"/>
        <v>16433</v>
      </c>
      <c r="I222" s="70">
        <v>0</v>
      </c>
      <c r="J222" s="168"/>
      <c r="K222" s="169">
        <v>0</v>
      </c>
      <c r="L222" s="170"/>
      <c r="M222" s="170"/>
      <c r="N222" s="342"/>
    </row>
    <row r="223" spans="1:14" s="30" customFormat="1" ht="18.75" customHeight="1">
      <c r="A223" s="85"/>
      <c r="B223" s="23" t="s">
        <v>183</v>
      </c>
      <c r="C223" s="20" t="s">
        <v>186</v>
      </c>
      <c r="D223" s="70">
        <v>2000</v>
      </c>
      <c r="E223" s="70"/>
      <c r="F223" s="70"/>
      <c r="G223" s="170">
        <f t="shared" si="52"/>
        <v>2000</v>
      </c>
      <c r="H223" s="70">
        <f t="shared" si="53"/>
        <v>2000</v>
      </c>
      <c r="I223" s="70"/>
      <c r="J223" s="168"/>
      <c r="K223" s="169"/>
      <c r="L223" s="170"/>
      <c r="M223" s="170"/>
      <c r="N223" s="342"/>
    </row>
    <row r="224" spans="1:14" s="30" customFormat="1" ht="18.75" customHeight="1">
      <c r="A224" s="82" t="s">
        <v>104</v>
      </c>
      <c r="B224" s="83"/>
      <c r="C224" s="62" t="s">
        <v>105</v>
      </c>
      <c r="D224" s="166">
        <f aca="true" t="shared" si="54" ref="D224:L224">SUM(D225:D247)</f>
        <v>2197998</v>
      </c>
      <c r="E224" s="166">
        <f t="shared" si="54"/>
        <v>22153</v>
      </c>
      <c r="F224" s="166">
        <f t="shared" si="54"/>
        <v>14757</v>
      </c>
      <c r="G224" s="166">
        <f t="shared" si="54"/>
        <v>2205394</v>
      </c>
      <c r="H224" s="166">
        <f t="shared" si="54"/>
        <v>2205394</v>
      </c>
      <c r="I224" s="166">
        <f t="shared" si="54"/>
        <v>1390236</v>
      </c>
      <c r="J224" s="166">
        <f t="shared" si="54"/>
        <v>254040</v>
      </c>
      <c r="K224" s="166">
        <f t="shared" si="54"/>
        <v>219330</v>
      </c>
      <c r="L224" s="166">
        <f t="shared" si="54"/>
        <v>0</v>
      </c>
      <c r="M224" s="166">
        <f>SUM(M226:M247)</f>
        <v>0</v>
      </c>
      <c r="N224" s="167">
        <f>SUM(N226:N247)</f>
        <v>0</v>
      </c>
    </row>
    <row r="225" spans="1:14" s="30" customFormat="1" ht="18.75" customHeight="1">
      <c r="A225" s="352"/>
      <c r="B225" s="86" t="s">
        <v>99</v>
      </c>
      <c r="C225" s="20" t="s">
        <v>698</v>
      </c>
      <c r="D225" s="172">
        <v>219330</v>
      </c>
      <c r="E225" s="172"/>
      <c r="F225" s="172"/>
      <c r="G225" s="170">
        <f>D225+E225-F225</f>
        <v>219330</v>
      </c>
      <c r="H225" s="171">
        <f>G225</f>
        <v>219330</v>
      </c>
      <c r="I225" s="172"/>
      <c r="J225" s="172"/>
      <c r="K225" s="169">
        <f>H225</f>
        <v>219330</v>
      </c>
      <c r="L225" s="172"/>
      <c r="M225" s="176"/>
      <c r="N225" s="356"/>
    </row>
    <row r="226" spans="1:14" s="61" customFormat="1" ht="17.25" customHeight="1">
      <c r="A226" s="79"/>
      <c r="B226" s="23" t="s">
        <v>467</v>
      </c>
      <c r="C226" s="58" t="s">
        <v>106</v>
      </c>
      <c r="D226" s="171">
        <v>9800</v>
      </c>
      <c r="E226" s="171"/>
      <c r="F226" s="171">
        <v>1800</v>
      </c>
      <c r="G226" s="170">
        <f>D226+E226-F226</f>
        <v>8000</v>
      </c>
      <c r="H226" s="171">
        <f>G226</f>
        <v>8000</v>
      </c>
      <c r="I226" s="171">
        <v>0</v>
      </c>
      <c r="J226" s="168"/>
      <c r="K226" s="169">
        <v>0</v>
      </c>
      <c r="L226" s="170"/>
      <c r="M226" s="170"/>
      <c r="N226" s="342"/>
    </row>
    <row r="227" spans="1:14" s="30" customFormat="1" ht="15" customHeight="1">
      <c r="A227" s="79"/>
      <c r="B227" s="23" t="s">
        <v>714</v>
      </c>
      <c r="C227" s="20" t="s">
        <v>245</v>
      </c>
      <c r="D227" s="70">
        <v>1290809</v>
      </c>
      <c r="E227" s="70">
        <v>4587</v>
      </c>
      <c r="F227" s="70"/>
      <c r="G227" s="170">
        <f aca="true" t="shared" si="55" ref="G227:G247">D227+E227-F227</f>
        <v>1295396</v>
      </c>
      <c r="H227" s="171">
        <f aca="true" t="shared" si="56" ref="H227:H247">G227</f>
        <v>1295396</v>
      </c>
      <c r="I227" s="70">
        <f>H227</f>
        <v>1295396</v>
      </c>
      <c r="J227" s="168"/>
      <c r="K227" s="169">
        <v>0</v>
      </c>
      <c r="L227" s="170"/>
      <c r="M227" s="170"/>
      <c r="N227" s="342"/>
    </row>
    <row r="228" spans="1:14" s="30" customFormat="1" ht="14.25" customHeight="1">
      <c r="A228" s="79"/>
      <c r="B228" s="23" t="s">
        <v>717</v>
      </c>
      <c r="C228" s="20" t="s">
        <v>718</v>
      </c>
      <c r="D228" s="70">
        <v>93840</v>
      </c>
      <c r="E228" s="70"/>
      <c r="F228" s="70"/>
      <c r="G228" s="170">
        <f t="shared" si="55"/>
        <v>93840</v>
      </c>
      <c r="H228" s="171">
        <f t="shared" si="56"/>
        <v>93840</v>
      </c>
      <c r="I228" s="70">
        <f>H228</f>
        <v>93840</v>
      </c>
      <c r="J228" s="168"/>
      <c r="K228" s="169">
        <v>0</v>
      </c>
      <c r="L228" s="170"/>
      <c r="M228" s="170"/>
      <c r="N228" s="342"/>
    </row>
    <row r="229" spans="1:14" s="30" customFormat="1" ht="15" customHeight="1">
      <c r="A229" s="79"/>
      <c r="B229" s="87" t="s">
        <v>33</v>
      </c>
      <c r="C229" s="20" t="s">
        <v>47</v>
      </c>
      <c r="D229" s="70">
        <v>219959</v>
      </c>
      <c r="E229" s="70">
        <v>2592</v>
      </c>
      <c r="F229" s="70">
        <v>22</v>
      </c>
      <c r="G229" s="170">
        <f t="shared" si="55"/>
        <v>222529</v>
      </c>
      <c r="H229" s="171">
        <f t="shared" si="56"/>
        <v>222529</v>
      </c>
      <c r="I229" s="70">
        <v>0</v>
      </c>
      <c r="J229" s="168">
        <f>H229</f>
        <v>222529</v>
      </c>
      <c r="K229" s="169">
        <v>0</v>
      </c>
      <c r="L229" s="170"/>
      <c r="M229" s="170"/>
      <c r="N229" s="342"/>
    </row>
    <row r="230" spans="1:14" s="30" customFormat="1" ht="15" customHeight="1">
      <c r="A230" s="79"/>
      <c r="B230" s="87" t="s">
        <v>719</v>
      </c>
      <c r="C230" s="20" t="s">
        <v>720</v>
      </c>
      <c r="D230" s="70">
        <v>31272</v>
      </c>
      <c r="E230" s="70">
        <v>239</v>
      </c>
      <c r="F230" s="70"/>
      <c r="G230" s="170">
        <f t="shared" si="55"/>
        <v>31511</v>
      </c>
      <c r="H230" s="171">
        <f t="shared" si="56"/>
        <v>31511</v>
      </c>
      <c r="I230" s="70">
        <v>0</v>
      </c>
      <c r="J230" s="168">
        <f>H230</f>
        <v>31511</v>
      </c>
      <c r="K230" s="169">
        <v>0</v>
      </c>
      <c r="L230" s="170"/>
      <c r="M230" s="170"/>
      <c r="N230" s="342"/>
    </row>
    <row r="231" spans="1:14" s="30" customFormat="1" ht="14.25" customHeight="1">
      <c r="A231" s="79"/>
      <c r="B231" s="23" t="s">
        <v>107</v>
      </c>
      <c r="C231" s="21" t="s">
        <v>179</v>
      </c>
      <c r="D231" s="70">
        <v>5000</v>
      </c>
      <c r="E231" s="70">
        <v>2225</v>
      </c>
      <c r="F231" s="70"/>
      <c r="G231" s="170">
        <f t="shared" si="55"/>
        <v>7225</v>
      </c>
      <c r="H231" s="171">
        <f t="shared" si="56"/>
        <v>7225</v>
      </c>
      <c r="I231" s="70">
        <v>0</v>
      </c>
      <c r="J231" s="168"/>
      <c r="K231" s="169">
        <v>0</v>
      </c>
      <c r="L231" s="170"/>
      <c r="M231" s="170"/>
      <c r="N231" s="342"/>
    </row>
    <row r="232" spans="1:14" s="30" customFormat="1" ht="15" customHeight="1">
      <c r="A232" s="79"/>
      <c r="B232" s="22">
        <v>4170</v>
      </c>
      <c r="C232" s="21" t="s">
        <v>411</v>
      </c>
      <c r="D232" s="70">
        <v>1000</v>
      </c>
      <c r="E232" s="70"/>
      <c r="F232" s="70"/>
      <c r="G232" s="170">
        <f t="shared" si="55"/>
        <v>1000</v>
      </c>
      <c r="H232" s="171">
        <f t="shared" si="56"/>
        <v>1000</v>
      </c>
      <c r="I232" s="70">
        <f>H232</f>
        <v>1000</v>
      </c>
      <c r="J232" s="168"/>
      <c r="K232" s="169">
        <v>0</v>
      </c>
      <c r="L232" s="170"/>
      <c r="M232" s="170"/>
      <c r="N232" s="342"/>
    </row>
    <row r="233" spans="1:14" s="30" customFormat="1" ht="14.25" customHeight="1">
      <c r="A233" s="79"/>
      <c r="B233" s="22">
        <v>4210</v>
      </c>
      <c r="C233" s="21" t="s">
        <v>178</v>
      </c>
      <c r="D233" s="70">
        <v>106361</v>
      </c>
      <c r="E233" s="70">
        <v>6538</v>
      </c>
      <c r="F233" s="70"/>
      <c r="G233" s="170">
        <f t="shared" si="55"/>
        <v>112899</v>
      </c>
      <c r="H233" s="171">
        <f t="shared" si="56"/>
        <v>112899</v>
      </c>
      <c r="I233" s="70"/>
      <c r="J233" s="168"/>
      <c r="K233" s="169"/>
      <c r="L233" s="170"/>
      <c r="M233" s="170"/>
      <c r="N233" s="342"/>
    </row>
    <row r="234" spans="1:14" s="30" customFormat="1" ht="15" customHeight="1">
      <c r="A234" s="79"/>
      <c r="B234" s="22">
        <v>4240</v>
      </c>
      <c r="C234" s="21" t="s">
        <v>180</v>
      </c>
      <c r="D234" s="70">
        <v>6442</v>
      </c>
      <c r="E234" s="70">
        <v>5620</v>
      </c>
      <c r="F234" s="70"/>
      <c r="G234" s="170">
        <f t="shared" si="55"/>
        <v>12062</v>
      </c>
      <c r="H234" s="171">
        <f t="shared" si="56"/>
        <v>12062</v>
      </c>
      <c r="I234" s="70">
        <v>0</v>
      </c>
      <c r="J234" s="168"/>
      <c r="K234" s="169">
        <v>0</v>
      </c>
      <c r="L234" s="170"/>
      <c r="M234" s="170"/>
      <c r="N234" s="342"/>
    </row>
    <row r="235" spans="1:14" s="30" customFormat="1" ht="13.5" customHeight="1">
      <c r="A235" s="79"/>
      <c r="B235" s="23" t="s">
        <v>723</v>
      </c>
      <c r="C235" s="21" t="s">
        <v>63</v>
      </c>
      <c r="D235" s="70">
        <v>32404</v>
      </c>
      <c r="E235" s="70"/>
      <c r="F235" s="70">
        <v>1000</v>
      </c>
      <c r="G235" s="170">
        <f t="shared" si="55"/>
        <v>31404</v>
      </c>
      <c r="H235" s="171">
        <f t="shared" si="56"/>
        <v>31404</v>
      </c>
      <c r="I235" s="70">
        <v>0</v>
      </c>
      <c r="J235" s="168"/>
      <c r="K235" s="169">
        <v>0</v>
      </c>
      <c r="L235" s="170"/>
      <c r="M235" s="170"/>
      <c r="N235" s="342"/>
    </row>
    <row r="236" spans="1:14" s="30" customFormat="1" ht="14.25" customHeight="1">
      <c r="A236" s="79"/>
      <c r="B236" s="23" t="s">
        <v>725</v>
      </c>
      <c r="C236" s="21" t="s">
        <v>64</v>
      </c>
      <c r="D236" s="70">
        <v>28524</v>
      </c>
      <c r="E236" s="70">
        <v>352</v>
      </c>
      <c r="F236" s="70"/>
      <c r="G236" s="170">
        <f t="shared" si="55"/>
        <v>28876</v>
      </c>
      <c r="H236" s="171">
        <f t="shared" si="56"/>
        <v>28876</v>
      </c>
      <c r="I236" s="70"/>
      <c r="J236" s="168"/>
      <c r="K236" s="169"/>
      <c r="L236" s="170"/>
      <c r="M236" s="170"/>
      <c r="N236" s="342"/>
    </row>
    <row r="237" spans="1:14" s="30" customFormat="1" ht="15" customHeight="1">
      <c r="A237" s="79"/>
      <c r="B237" s="23" t="s">
        <v>53</v>
      </c>
      <c r="C237" s="21" t="s">
        <v>54</v>
      </c>
      <c r="D237" s="70">
        <v>3800</v>
      </c>
      <c r="E237" s="70"/>
      <c r="F237" s="70">
        <v>121</v>
      </c>
      <c r="G237" s="170">
        <f t="shared" si="55"/>
        <v>3679</v>
      </c>
      <c r="H237" s="171">
        <f t="shared" si="56"/>
        <v>3679</v>
      </c>
      <c r="I237" s="70"/>
      <c r="J237" s="168"/>
      <c r="K237" s="169"/>
      <c r="L237" s="170"/>
      <c r="M237" s="170"/>
      <c r="N237" s="342"/>
    </row>
    <row r="238" spans="1:14" s="30" customFormat="1" ht="14.25" customHeight="1">
      <c r="A238" s="79"/>
      <c r="B238" s="23" t="s">
        <v>727</v>
      </c>
      <c r="C238" s="21" t="s">
        <v>65</v>
      </c>
      <c r="D238" s="70">
        <v>25461</v>
      </c>
      <c r="E238" s="70"/>
      <c r="F238" s="70">
        <v>4000</v>
      </c>
      <c r="G238" s="170">
        <f t="shared" si="55"/>
        <v>21461</v>
      </c>
      <c r="H238" s="171">
        <f t="shared" si="56"/>
        <v>21461</v>
      </c>
      <c r="I238" s="70">
        <v>0</v>
      </c>
      <c r="J238" s="168"/>
      <c r="K238" s="169">
        <v>0</v>
      </c>
      <c r="L238" s="170"/>
      <c r="M238" s="170"/>
      <c r="N238" s="342"/>
    </row>
    <row r="239" spans="1:14" s="30" customFormat="1" ht="18" customHeight="1">
      <c r="A239" s="79"/>
      <c r="B239" s="23" t="s">
        <v>412</v>
      </c>
      <c r="C239" s="21" t="s">
        <v>413</v>
      </c>
      <c r="D239" s="70">
        <v>3700</v>
      </c>
      <c r="E239" s="70"/>
      <c r="F239" s="70">
        <v>351</v>
      </c>
      <c r="G239" s="170">
        <f t="shared" si="55"/>
        <v>3349</v>
      </c>
      <c r="H239" s="171">
        <f t="shared" si="56"/>
        <v>3349</v>
      </c>
      <c r="I239" s="70"/>
      <c r="J239" s="168"/>
      <c r="K239" s="169"/>
      <c r="L239" s="170"/>
      <c r="M239" s="170"/>
      <c r="N239" s="342"/>
    </row>
    <row r="240" spans="1:14" s="30" customFormat="1" ht="15" customHeight="1">
      <c r="A240" s="79"/>
      <c r="B240" s="23" t="s">
        <v>181</v>
      </c>
      <c r="C240" s="20" t="s">
        <v>185</v>
      </c>
      <c r="D240" s="70">
        <v>5624</v>
      </c>
      <c r="E240" s="70"/>
      <c r="F240" s="70">
        <v>375</v>
      </c>
      <c r="G240" s="170">
        <f t="shared" si="55"/>
        <v>5249</v>
      </c>
      <c r="H240" s="171">
        <f t="shared" si="56"/>
        <v>5249</v>
      </c>
      <c r="I240" s="70"/>
      <c r="J240" s="168"/>
      <c r="K240" s="169"/>
      <c r="L240" s="170"/>
      <c r="M240" s="170"/>
      <c r="N240" s="342"/>
    </row>
    <row r="241" spans="1:14" s="30" customFormat="1" ht="14.25" customHeight="1">
      <c r="A241" s="79"/>
      <c r="B241" s="23" t="s">
        <v>729</v>
      </c>
      <c r="C241" s="21" t="s">
        <v>730</v>
      </c>
      <c r="D241" s="70">
        <v>4974</v>
      </c>
      <c r="E241" s="70"/>
      <c r="F241" s="70">
        <v>500</v>
      </c>
      <c r="G241" s="170">
        <f t="shared" si="55"/>
        <v>4474</v>
      </c>
      <c r="H241" s="171">
        <f t="shared" si="56"/>
        <v>4474</v>
      </c>
      <c r="I241" s="70">
        <v>0</v>
      </c>
      <c r="J241" s="168"/>
      <c r="K241" s="169">
        <v>0</v>
      </c>
      <c r="L241" s="170"/>
      <c r="M241" s="170"/>
      <c r="N241" s="342"/>
    </row>
    <row r="242" spans="1:14" s="30" customFormat="1" ht="14.25" customHeight="1">
      <c r="A242" s="79"/>
      <c r="B242" s="23" t="s">
        <v>733</v>
      </c>
      <c r="C242" s="21" t="s">
        <v>734</v>
      </c>
      <c r="D242" s="70">
        <v>77210</v>
      </c>
      <c r="E242" s="70"/>
      <c r="F242" s="70"/>
      <c r="G242" s="170">
        <f t="shared" si="55"/>
        <v>77210</v>
      </c>
      <c r="H242" s="171">
        <f t="shared" si="56"/>
        <v>77210</v>
      </c>
      <c r="I242" s="70">
        <v>0</v>
      </c>
      <c r="J242" s="168"/>
      <c r="K242" s="169">
        <v>0</v>
      </c>
      <c r="L242" s="170"/>
      <c r="M242" s="170"/>
      <c r="N242" s="342"/>
    </row>
    <row r="243" spans="1:14" s="30" customFormat="1" ht="14.25" customHeight="1">
      <c r="A243" s="79"/>
      <c r="B243" s="23" t="s">
        <v>17</v>
      </c>
      <c r="C243" s="21" t="s">
        <v>18</v>
      </c>
      <c r="D243" s="70">
        <v>639</v>
      </c>
      <c r="E243" s="70"/>
      <c r="F243" s="70"/>
      <c r="G243" s="170">
        <f t="shared" si="55"/>
        <v>639</v>
      </c>
      <c r="H243" s="171">
        <f t="shared" si="56"/>
        <v>639</v>
      </c>
      <c r="I243" s="70">
        <v>0</v>
      </c>
      <c r="J243" s="168"/>
      <c r="K243" s="169">
        <v>0</v>
      </c>
      <c r="L243" s="170"/>
      <c r="M243" s="170"/>
      <c r="N243" s="342"/>
    </row>
    <row r="244" spans="1:14" s="30" customFormat="1" ht="16.5" customHeight="1">
      <c r="A244" s="79"/>
      <c r="B244" s="23" t="s">
        <v>68</v>
      </c>
      <c r="C244" s="20" t="s">
        <v>193</v>
      </c>
      <c r="D244" s="70">
        <v>16988</v>
      </c>
      <c r="E244" s="70"/>
      <c r="F244" s="70">
        <v>836</v>
      </c>
      <c r="G244" s="170">
        <f t="shared" si="55"/>
        <v>16152</v>
      </c>
      <c r="H244" s="171">
        <f t="shared" si="56"/>
        <v>16152</v>
      </c>
      <c r="I244" s="70"/>
      <c r="J244" s="168"/>
      <c r="K244" s="169"/>
      <c r="L244" s="170"/>
      <c r="M244" s="170"/>
      <c r="N244" s="342"/>
    </row>
    <row r="245" spans="1:14" s="30" customFormat="1" ht="15.75" customHeight="1">
      <c r="A245" s="79"/>
      <c r="B245" s="23" t="s">
        <v>182</v>
      </c>
      <c r="C245" s="20" t="s">
        <v>659</v>
      </c>
      <c r="D245" s="70">
        <v>6000</v>
      </c>
      <c r="E245" s="70"/>
      <c r="F245" s="70">
        <v>5471</v>
      </c>
      <c r="G245" s="170">
        <f t="shared" si="55"/>
        <v>529</v>
      </c>
      <c r="H245" s="171">
        <f t="shared" si="56"/>
        <v>529</v>
      </c>
      <c r="I245" s="70"/>
      <c r="J245" s="168"/>
      <c r="K245" s="169"/>
      <c r="L245" s="170"/>
      <c r="M245" s="170"/>
      <c r="N245" s="342"/>
    </row>
    <row r="246" spans="1:14" s="30" customFormat="1" ht="16.5" customHeight="1">
      <c r="A246" s="79"/>
      <c r="B246" s="23" t="s">
        <v>183</v>
      </c>
      <c r="C246" s="20" t="s">
        <v>186</v>
      </c>
      <c r="D246" s="70">
        <v>2281</v>
      </c>
      <c r="E246" s="70"/>
      <c r="F246" s="70">
        <v>281</v>
      </c>
      <c r="G246" s="170">
        <f t="shared" si="55"/>
        <v>2000</v>
      </c>
      <c r="H246" s="171">
        <f t="shared" si="56"/>
        <v>2000</v>
      </c>
      <c r="I246" s="70"/>
      <c r="J246" s="168"/>
      <c r="K246" s="169"/>
      <c r="L246" s="170"/>
      <c r="M246" s="170"/>
      <c r="N246" s="342"/>
    </row>
    <row r="247" spans="1:14" s="30" customFormat="1" ht="15.75" customHeight="1">
      <c r="A247" s="79"/>
      <c r="B247" s="23" t="s">
        <v>184</v>
      </c>
      <c r="C247" s="20" t="s">
        <v>678</v>
      </c>
      <c r="D247" s="70">
        <v>6580</v>
      </c>
      <c r="E247" s="70"/>
      <c r="F247" s="70"/>
      <c r="G247" s="170">
        <f t="shared" si="55"/>
        <v>6580</v>
      </c>
      <c r="H247" s="171">
        <f t="shared" si="56"/>
        <v>6580</v>
      </c>
      <c r="I247" s="70"/>
      <c r="J247" s="168"/>
      <c r="K247" s="169"/>
      <c r="L247" s="170"/>
      <c r="M247" s="170"/>
      <c r="N247" s="342"/>
    </row>
    <row r="248" spans="1:14" s="30" customFormat="1" ht="18.75" customHeight="1">
      <c r="A248" s="129" t="s">
        <v>452</v>
      </c>
      <c r="B248" s="62"/>
      <c r="C248" s="62" t="s">
        <v>453</v>
      </c>
      <c r="D248" s="166">
        <f>SUM(D249:D257)</f>
        <v>991672</v>
      </c>
      <c r="E248" s="166">
        <f>SUM(E249:E257)</f>
        <v>9581</v>
      </c>
      <c r="F248" s="166">
        <f>SUM(F249:F257)</f>
        <v>27750</v>
      </c>
      <c r="G248" s="166">
        <f>SUM(G249:G257)</f>
        <v>973503</v>
      </c>
      <c r="H248" s="166">
        <f aca="true" t="shared" si="57" ref="H248:N248">SUM(H249:H257)</f>
        <v>973503</v>
      </c>
      <c r="I248" s="166">
        <f t="shared" si="57"/>
        <v>754237</v>
      </c>
      <c r="J248" s="166">
        <f t="shared" si="57"/>
        <v>146352</v>
      </c>
      <c r="K248" s="166">
        <f t="shared" si="57"/>
        <v>0</v>
      </c>
      <c r="L248" s="166">
        <f t="shared" si="57"/>
        <v>0</v>
      </c>
      <c r="M248" s="166">
        <f t="shared" si="57"/>
        <v>0</v>
      </c>
      <c r="N248" s="167">
        <f t="shared" si="57"/>
        <v>0</v>
      </c>
    </row>
    <row r="249" spans="1:14" s="30" customFormat="1" ht="16.5" customHeight="1">
      <c r="A249" s="79"/>
      <c r="B249" s="22">
        <v>4010</v>
      </c>
      <c r="C249" s="20" t="s">
        <v>445</v>
      </c>
      <c r="D249" s="70">
        <v>715551</v>
      </c>
      <c r="E249" s="70">
        <v>1416</v>
      </c>
      <c r="F249" s="70">
        <v>18706</v>
      </c>
      <c r="G249" s="170">
        <f>D249+E249-F249</f>
        <v>698261</v>
      </c>
      <c r="H249" s="70">
        <f>G249</f>
        <v>698261</v>
      </c>
      <c r="I249" s="70">
        <f>H249</f>
        <v>698261</v>
      </c>
      <c r="J249" s="168"/>
      <c r="K249" s="169">
        <v>0</v>
      </c>
      <c r="L249" s="170"/>
      <c r="M249" s="170"/>
      <c r="N249" s="342"/>
    </row>
    <row r="250" spans="1:14" s="30" customFormat="1" ht="15" customHeight="1">
      <c r="A250" s="79"/>
      <c r="B250" s="22">
        <v>4040</v>
      </c>
      <c r="C250" s="20" t="s">
        <v>718</v>
      </c>
      <c r="D250" s="70">
        <v>55976</v>
      </c>
      <c r="E250" s="70"/>
      <c r="F250" s="70"/>
      <c r="G250" s="170">
        <f aca="true" t="shared" si="58" ref="G250:G257">D250+E250-F250</f>
        <v>55976</v>
      </c>
      <c r="H250" s="70">
        <f aca="true" t="shared" si="59" ref="H250:H257">G250</f>
        <v>55976</v>
      </c>
      <c r="I250" s="70">
        <f>H250</f>
        <v>55976</v>
      </c>
      <c r="J250" s="168"/>
      <c r="K250" s="169">
        <v>0</v>
      </c>
      <c r="L250" s="170"/>
      <c r="M250" s="170"/>
      <c r="N250" s="342"/>
    </row>
    <row r="251" spans="1:14" s="30" customFormat="1" ht="13.5" customHeight="1">
      <c r="A251" s="79"/>
      <c r="B251" s="22">
        <v>4110</v>
      </c>
      <c r="C251" s="20" t="s">
        <v>47</v>
      </c>
      <c r="D251" s="70">
        <v>122217</v>
      </c>
      <c r="E251" s="70">
        <v>6961</v>
      </c>
      <c r="F251" s="70">
        <v>455</v>
      </c>
      <c r="G251" s="170">
        <f t="shared" si="58"/>
        <v>128723</v>
      </c>
      <c r="H251" s="70">
        <f t="shared" si="59"/>
        <v>128723</v>
      </c>
      <c r="I251" s="70">
        <v>0</v>
      </c>
      <c r="J251" s="168">
        <f>H251</f>
        <v>128723</v>
      </c>
      <c r="K251" s="169">
        <v>0</v>
      </c>
      <c r="L251" s="170"/>
      <c r="M251" s="170"/>
      <c r="N251" s="342"/>
    </row>
    <row r="252" spans="1:14" s="30" customFormat="1" ht="13.5" customHeight="1">
      <c r="A252" s="79"/>
      <c r="B252" s="22">
        <v>4120</v>
      </c>
      <c r="C252" s="20" t="s">
        <v>720</v>
      </c>
      <c r="D252" s="70">
        <v>17119</v>
      </c>
      <c r="E252" s="70">
        <v>510</v>
      </c>
      <c r="F252" s="70"/>
      <c r="G252" s="170">
        <f t="shared" si="58"/>
        <v>17629</v>
      </c>
      <c r="H252" s="70">
        <f t="shared" si="59"/>
        <v>17629</v>
      </c>
      <c r="I252" s="70">
        <v>0</v>
      </c>
      <c r="J252" s="168">
        <f>H252</f>
        <v>17629</v>
      </c>
      <c r="K252" s="169">
        <v>0</v>
      </c>
      <c r="L252" s="170"/>
      <c r="M252" s="170"/>
      <c r="N252" s="342"/>
    </row>
    <row r="253" spans="1:14" s="30" customFormat="1" ht="13.5" customHeight="1">
      <c r="A253" s="79"/>
      <c r="B253" s="22">
        <v>4210</v>
      </c>
      <c r="C253" s="21" t="s">
        <v>16</v>
      </c>
      <c r="D253" s="70">
        <v>2080</v>
      </c>
      <c r="E253" s="70">
        <v>694</v>
      </c>
      <c r="F253" s="70"/>
      <c r="G253" s="170">
        <f t="shared" si="58"/>
        <v>2774</v>
      </c>
      <c r="H253" s="70">
        <f t="shared" si="59"/>
        <v>2774</v>
      </c>
      <c r="I253" s="70">
        <v>0</v>
      </c>
      <c r="J253" s="168"/>
      <c r="K253" s="169">
        <v>0</v>
      </c>
      <c r="L253" s="170"/>
      <c r="M253" s="170"/>
      <c r="N253" s="342"/>
    </row>
    <row r="254" spans="1:14" s="30" customFormat="1" ht="13.5" customHeight="1">
      <c r="A254" s="79"/>
      <c r="B254" s="22">
        <v>4260</v>
      </c>
      <c r="C254" s="21" t="s">
        <v>63</v>
      </c>
      <c r="D254" s="70">
        <v>17527</v>
      </c>
      <c r="E254" s="70"/>
      <c r="F254" s="70">
        <v>5000</v>
      </c>
      <c r="G254" s="170">
        <f t="shared" si="58"/>
        <v>12527</v>
      </c>
      <c r="H254" s="70">
        <f t="shared" si="59"/>
        <v>12527</v>
      </c>
      <c r="I254" s="70">
        <v>0</v>
      </c>
      <c r="J254" s="168"/>
      <c r="K254" s="169">
        <v>0</v>
      </c>
      <c r="L254" s="170"/>
      <c r="M254" s="170"/>
      <c r="N254" s="342"/>
    </row>
    <row r="255" spans="1:14" s="30" customFormat="1" ht="13.5" customHeight="1">
      <c r="A255" s="79"/>
      <c r="B255" s="22">
        <v>4300</v>
      </c>
      <c r="C255" s="21" t="s">
        <v>728</v>
      </c>
      <c r="D255" s="70">
        <v>8524</v>
      </c>
      <c r="E255" s="70"/>
      <c r="F255" s="70"/>
      <c r="G255" s="170">
        <f t="shared" si="58"/>
        <v>8524</v>
      </c>
      <c r="H255" s="70">
        <f t="shared" si="59"/>
        <v>8524</v>
      </c>
      <c r="I255" s="70">
        <v>0</v>
      </c>
      <c r="J255" s="168"/>
      <c r="K255" s="169">
        <v>0</v>
      </c>
      <c r="L255" s="170"/>
      <c r="M255" s="170"/>
      <c r="N255" s="342"/>
    </row>
    <row r="256" spans="1:14" s="30" customFormat="1" ht="13.5" customHeight="1">
      <c r="A256" s="79"/>
      <c r="B256" s="22">
        <v>4370</v>
      </c>
      <c r="C256" s="20" t="s">
        <v>185</v>
      </c>
      <c r="D256" s="70">
        <v>1920</v>
      </c>
      <c r="E256" s="70"/>
      <c r="F256" s="70">
        <v>694</v>
      </c>
      <c r="G256" s="170">
        <f t="shared" si="58"/>
        <v>1226</v>
      </c>
      <c r="H256" s="70">
        <f t="shared" si="59"/>
        <v>1226</v>
      </c>
      <c r="I256" s="70"/>
      <c r="J256" s="168"/>
      <c r="K256" s="169"/>
      <c r="L256" s="170"/>
      <c r="M256" s="170"/>
      <c r="N256" s="342"/>
    </row>
    <row r="257" spans="1:14" s="30" customFormat="1" ht="13.5" customHeight="1">
      <c r="A257" s="79"/>
      <c r="B257" s="22">
        <v>4440</v>
      </c>
      <c r="C257" s="21" t="s">
        <v>734</v>
      </c>
      <c r="D257" s="70">
        <v>50758</v>
      </c>
      <c r="E257" s="70"/>
      <c r="F257" s="70">
        <v>2895</v>
      </c>
      <c r="G257" s="170">
        <f t="shared" si="58"/>
        <v>47863</v>
      </c>
      <c r="H257" s="70">
        <f t="shared" si="59"/>
        <v>47863</v>
      </c>
      <c r="I257" s="70">
        <v>0</v>
      </c>
      <c r="J257" s="168"/>
      <c r="K257" s="169">
        <v>0</v>
      </c>
      <c r="L257" s="170"/>
      <c r="M257" s="170"/>
      <c r="N257" s="342"/>
    </row>
    <row r="258" spans="1:14" s="30" customFormat="1" ht="17.25" customHeight="1">
      <c r="A258" s="129" t="s">
        <v>119</v>
      </c>
      <c r="B258" s="78"/>
      <c r="C258" s="62" t="s">
        <v>120</v>
      </c>
      <c r="D258" s="166">
        <f aca="true" t="shared" si="60" ref="D258:N258">SUM(D259:D286)</f>
        <v>4709000</v>
      </c>
      <c r="E258" s="166">
        <f t="shared" si="60"/>
        <v>105891</v>
      </c>
      <c r="F258" s="166">
        <f t="shared" si="60"/>
        <v>89281</v>
      </c>
      <c r="G258" s="166">
        <f t="shared" si="60"/>
        <v>4725610</v>
      </c>
      <c r="H258" s="166">
        <f t="shared" si="60"/>
        <v>4664000</v>
      </c>
      <c r="I258" s="166">
        <f t="shared" si="60"/>
        <v>2890576</v>
      </c>
      <c r="J258" s="166">
        <f t="shared" si="60"/>
        <v>553689</v>
      </c>
      <c r="K258" s="166">
        <f t="shared" si="60"/>
        <v>60763</v>
      </c>
      <c r="L258" s="166">
        <f t="shared" si="60"/>
        <v>0</v>
      </c>
      <c r="M258" s="166">
        <f t="shared" si="60"/>
        <v>0</v>
      </c>
      <c r="N258" s="166">
        <f t="shared" si="60"/>
        <v>61610</v>
      </c>
    </row>
    <row r="259" spans="1:14" s="30" customFormat="1" ht="17.25" customHeight="1">
      <c r="A259" s="332"/>
      <c r="B259" s="111" t="s">
        <v>99</v>
      </c>
      <c r="C259" s="20" t="s">
        <v>679</v>
      </c>
      <c r="D259" s="70">
        <v>60763</v>
      </c>
      <c r="E259" s="172"/>
      <c r="F259" s="172"/>
      <c r="G259" s="170">
        <f>D259+E259-F259</f>
        <v>60763</v>
      </c>
      <c r="H259" s="70">
        <f>G259</f>
        <v>60763</v>
      </c>
      <c r="I259" s="172"/>
      <c r="J259" s="172"/>
      <c r="K259" s="169">
        <f>H259</f>
        <v>60763</v>
      </c>
      <c r="L259" s="172"/>
      <c r="M259" s="176"/>
      <c r="N259" s="356"/>
    </row>
    <row r="260" spans="1:14" s="30" customFormat="1" ht="15.75" customHeight="1">
      <c r="A260" s="79"/>
      <c r="B260" s="23" t="s">
        <v>467</v>
      </c>
      <c r="C260" s="20" t="s">
        <v>681</v>
      </c>
      <c r="D260" s="70">
        <v>13783</v>
      </c>
      <c r="E260" s="70"/>
      <c r="F260" s="70">
        <v>1000</v>
      </c>
      <c r="G260" s="170">
        <f>D260+E260-F260</f>
        <v>12783</v>
      </c>
      <c r="H260" s="70">
        <f>G260</f>
        <v>12783</v>
      </c>
      <c r="I260" s="70">
        <v>0</v>
      </c>
      <c r="J260" s="168"/>
      <c r="K260" s="169">
        <v>0</v>
      </c>
      <c r="L260" s="170"/>
      <c r="M260" s="170"/>
      <c r="N260" s="342"/>
    </row>
    <row r="261" spans="1:14" s="30" customFormat="1" ht="15.75" customHeight="1">
      <c r="A261" s="79"/>
      <c r="B261" s="23" t="s">
        <v>714</v>
      </c>
      <c r="C261" s="20" t="s">
        <v>245</v>
      </c>
      <c r="D261" s="70">
        <v>2637861</v>
      </c>
      <c r="E261" s="70">
        <v>11368</v>
      </c>
      <c r="F261" s="70"/>
      <c r="G261" s="170">
        <f aca="true" t="shared" si="61" ref="G261:G286">D261+E261-F261</f>
        <v>2649229</v>
      </c>
      <c r="H261" s="70">
        <f aca="true" t="shared" si="62" ref="H261:H285">G261</f>
        <v>2649229</v>
      </c>
      <c r="I261" s="70">
        <f>H261</f>
        <v>2649229</v>
      </c>
      <c r="J261" s="168"/>
      <c r="K261" s="169">
        <v>0</v>
      </c>
      <c r="L261" s="170"/>
      <c r="M261" s="170"/>
      <c r="N261" s="342"/>
    </row>
    <row r="262" spans="1:14" s="30" customFormat="1" ht="13.5" customHeight="1">
      <c r="A262" s="79"/>
      <c r="B262" s="23" t="s">
        <v>717</v>
      </c>
      <c r="C262" s="20" t="s">
        <v>718</v>
      </c>
      <c r="D262" s="70">
        <v>229921</v>
      </c>
      <c r="E262" s="70"/>
      <c r="F262" s="70"/>
      <c r="G262" s="170">
        <f t="shared" si="61"/>
        <v>229921</v>
      </c>
      <c r="H262" s="70">
        <f t="shared" si="62"/>
        <v>229921</v>
      </c>
      <c r="I262" s="70">
        <f>H262</f>
        <v>229921</v>
      </c>
      <c r="J262" s="168"/>
      <c r="K262" s="169">
        <v>0</v>
      </c>
      <c r="L262" s="170"/>
      <c r="M262" s="170"/>
      <c r="N262" s="342"/>
    </row>
    <row r="263" spans="1:14" s="30" customFormat="1" ht="12.75" customHeight="1">
      <c r="A263" s="79"/>
      <c r="B263" s="87" t="s">
        <v>33</v>
      </c>
      <c r="C263" s="20" t="s">
        <v>47</v>
      </c>
      <c r="D263" s="70">
        <v>474903</v>
      </c>
      <c r="E263" s="70">
        <v>14907</v>
      </c>
      <c r="F263" s="70">
        <v>3800</v>
      </c>
      <c r="G263" s="170">
        <f t="shared" si="61"/>
        <v>486010</v>
      </c>
      <c r="H263" s="70">
        <f t="shared" si="62"/>
        <v>486010</v>
      </c>
      <c r="I263" s="70"/>
      <c r="J263" s="168">
        <f>H263</f>
        <v>486010</v>
      </c>
      <c r="K263" s="169"/>
      <c r="L263" s="170"/>
      <c r="M263" s="170"/>
      <c r="N263" s="342"/>
    </row>
    <row r="264" spans="1:14" s="30" customFormat="1" ht="15" customHeight="1">
      <c r="A264" s="79"/>
      <c r="B264" s="87" t="s">
        <v>719</v>
      </c>
      <c r="C264" s="20" t="s">
        <v>720</v>
      </c>
      <c r="D264" s="70">
        <v>67684</v>
      </c>
      <c r="E264" s="70">
        <v>212</v>
      </c>
      <c r="F264" s="70">
        <v>217</v>
      </c>
      <c r="G264" s="170">
        <f t="shared" si="61"/>
        <v>67679</v>
      </c>
      <c r="H264" s="70">
        <f t="shared" si="62"/>
        <v>67679</v>
      </c>
      <c r="I264" s="70"/>
      <c r="J264" s="168">
        <f>H264</f>
        <v>67679</v>
      </c>
      <c r="K264" s="169"/>
      <c r="L264" s="170"/>
      <c r="M264" s="170"/>
      <c r="N264" s="342"/>
    </row>
    <row r="265" spans="1:14" s="30" customFormat="1" ht="14.25" customHeight="1">
      <c r="A265" s="79"/>
      <c r="B265" s="23" t="s">
        <v>107</v>
      </c>
      <c r="C265" s="20" t="s">
        <v>121</v>
      </c>
      <c r="D265" s="70">
        <v>7235</v>
      </c>
      <c r="E265" s="70"/>
      <c r="F265" s="70"/>
      <c r="G265" s="170">
        <f t="shared" si="61"/>
        <v>7235</v>
      </c>
      <c r="H265" s="70">
        <f t="shared" si="62"/>
        <v>7235</v>
      </c>
      <c r="I265" s="70"/>
      <c r="J265" s="168"/>
      <c r="K265" s="169">
        <v>0</v>
      </c>
      <c r="L265" s="170"/>
      <c r="M265" s="170"/>
      <c r="N265" s="342"/>
    </row>
    <row r="266" spans="1:14" s="30" customFormat="1" ht="14.25" customHeight="1">
      <c r="A266" s="79"/>
      <c r="B266" s="23" t="s">
        <v>410</v>
      </c>
      <c r="C266" s="20" t="s">
        <v>411</v>
      </c>
      <c r="D266" s="70">
        <v>12720</v>
      </c>
      <c r="E266" s="70"/>
      <c r="F266" s="70">
        <v>1294</v>
      </c>
      <c r="G266" s="170">
        <f t="shared" si="61"/>
        <v>11426</v>
      </c>
      <c r="H266" s="70">
        <f t="shared" si="62"/>
        <v>11426</v>
      </c>
      <c r="I266" s="70">
        <f>H266</f>
        <v>11426</v>
      </c>
      <c r="J266" s="168"/>
      <c r="K266" s="169">
        <v>0</v>
      </c>
      <c r="L266" s="170"/>
      <c r="M266" s="170"/>
      <c r="N266" s="342"/>
    </row>
    <row r="267" spans="1:14" s="30" customFormat="1" ht="15" customHeight="1">
      <c r="A267" s="79"/>
      <c r="B267" s="23" t="s">
        <v>721</v>
      </c>
      <c r="C267" s="21" t="s">
        <v>16</v>
      </c>
      <c r="D267" s="70">
        <v>586337</v>
      </c>
      <c r="E267" s="70">
        <v>53746</v>
      </c>
      <c r="F267" s="70">
        <v>30916</v>
      </c>
      <c r="G267" s="170">
        <f t="shared" si="61"/>
        <v>609167</v>
      </c>
      <c r="H267" s="70">
        <f t="shared" si="62"/>
        <v>609167</v>
      </c>
      <c r="I267" s="70">
        <v>0</v>
      </c>
      <c r="J267" s="168"/>
      <c r="K267" s="169">
        <v>0</v>
      </c>
      <c r="L267" s="170"/>
      <c r="M267" s="170"/>
      <c r="N267" s="342"/>
    </row>
    <row r="268" spans="1:14" s="30" customFormat="1" ht="15" customHeight="1">
      <c r="A268" s="79"/>
      <c r="B268" s="23" t="s">
        <v>97</v>
      </c>
      <c r="C268" s="21" t="s">
        <v>98</v>
      </c>
      <c r="D268" s="70">
        <v>19356</v>
      </c>
      <c r="E268" s="70"/>
      <c r="F268" s="70"/>
      <c r="G268" s="170">
        <f t="shared" si="61"/>
        <v>19356</v>
      </c>
      <c r="H268" s="70">
        <f t="shared" si="62"/>
        <v>19356</v>
      </c>
      <c r="I268" s="70">
        <v>0</v>
      </c>
      <c r="J268" s="168"/>
      <c r="K268" s="169">
        <v>0</v>
      </c>
      <c r="L268" s="170"/>
      <c r="M268" s="170"/>
      <c r="N268" s="342"/>
    </row>
    <row r="269" spans="1:14" s="30" customFormat="1" ht="14.25" customHeight="1">
      <c r="A269" s="79"/>
      <c r="B269" s="23" t="s">
        <v>723</v>
      </c>
      <c r="C269" s="21" t="s">
        <v>63</v>
      </c>
      <c r="D269" s="70">
        <v>75998</v>
      </c>
      <c r="E269" s="70"/>
      <c r="F269" s="70">
        <v>12000</v>
      </c>
      <c r="G269" s="170">
        <f t="shared" si="61"/>
        <v>63998</v>
      </c>
      <c r="H269" s="70">
        <f t="shared" si="62"/>
        <v>63998</v>
      </c>
      <c r="I269" s="70">
        <v>0</v>
      </c>
      <c r="J269" s="168"/>
      <c r="K269" s="169">
        <v>0</v>
      </c>
      <c r="L269" s="170"/>
      <c r="M269" s="170"/>
      <c r="N269" s="342"/>
    </row>
    <row r="270" spans="1:14" s="30" customFormat="1" ht="17.25" customHeight="1">
      <c r="A270" s="79"/>
      <c r="B270" s="23" t="s">
        <v>725</v>
      </c>
      <c r="C270" s="21" t="s">
        <v>64</v>
      </c>
      <c r="D270" s="70">
        <v>95102</v>
      </c>
      <c r="E270" s="70"/>
      <c r="F270" s="70"/>
      <c r="G270" s="170">
        <f t="shared" si="61"/>
        <v>95102</v>
      </c>
      <c r="H270" s="70">
        <f t="shared" si="62"/>
        <v>95102</v>
      </c>
      <c r="I270" s="70"/>
      <c r="J270" s="168"/>
      <c r="K270" s="169"/>
      <c r="L270" s="170"/>
      <c r="M270" s="170"/>
      <c r="N270" s="342"/>
    </row>
    <row r="271" spans="1:14" s="30" customFormat="1" ht="15" customHeight="1">
      <c r="A271" s="79"/>
      <c r="B271" s="23" t="s">
        <v>53</v>
      </c>
      <c r="C271" s="21" t="s">
        <v>54</v>
      </c>
      <c r="D271" s="70">
        <v>6125</v>
      </c>
      <c r="E271" s="70">
        <v>8520</v>
      </c>
      <c r="F271" s="70">
        <v>2485</v>
      </c>
      <c r="G271" s="170">
        <f t="shared" si="61"/>
        <v>12160</v>
      </c>
      <c r="H271" s="70">
        <f t="shared" si="62"/>
        <v>12160</v>
      </c>
      <c r="I271" s="70"/>
      <c r="J271" s="168"/>
      <c r="K271" s="169"/>
      <c r="L271" s="170"/>
      <c r="M271" s="170"/>
      <c r="N271" s="342"/>
    </row>
    <row r="272" spans="1:14" s="30" customFormat="1" ht="16.5" customHeight="1">
      <c r="A272" s="79"/>
      <c r="B272" s="23" t="s">
        <v>727</v>
      </c>
      <c r="C272" s="21" t="s">
        <v>65</v>
      </c>
      <c r="D272" s="70">
        <v>116015</v>
      </c>
      <c r="E272" s="70">
        <v>5865</v>
      </c>
      <c r="F272" s="70">
        <v>7865</v>
      </c>
      <c r="G272" s="170">
        <f t="shared" si="61"/>
        <v>114015</v>
      </c>
      <c r="H272" s="70">
        <f t="shared" si="62"/>
        <v>114015</v>
      </c>
      <c r="I272" s="70">
        <v>0</v>
      </c>
      <c r="J272" s="168"/>
      <c r="K272" s="169">
        <v>0</v>
      </c>
      <c r="L272" s="170"/>
      <c r="M272" s="170"/>
      <c r="N272" s="342"/>
    </row>
    <row r="273" spans="1:14" s="30" customFormat="1" ht="14.25" customHeight="1">
      <c r="A273" s="79"/>
      <c r="B273" s="23" t="s">
        <v>412</v>
      </c>
      <c r="C273" s="21" t="s">
        <v>413</v>
      </c>
      <c r="D273" s="70">
        <v>6800</v>
      </c>
      <c r="E273" s="70"/>
      <c r="F273" s="70">
        <v>2253</v>
      </c>
      <c r="G273" s="170">
        <f t="shared" si="61"/>
        <v>4547</v>
      </c>
      <c r="H273" s="70">
        <f t="shared" si="62"/>
        <v>4547</v>
      </c>
      <c r="I273" s="70">
        <v>0</v>
      </c>
      <c r="J273" s="168"/>
      <c r="K273" s="169">
        <v>0</v>
      </c>
      <c r="L273" s="170"/>
      <c r="M273" s="170"/>
      <c r="N273" s="342"/>
    </row>
    <row r="274" spans="1:14" s="30" customFormat="1" ht="14.25" customHeight="1">
      <c r="A274" s="79"/>
      <c r="B274" s="23" t="s">
        <v>188</v>
      </c>
      <c r="C274" s="20" t="s">
        <v>190</v>
      </c>
      <c r="D274" s="70">
        <v>2853</v>
      </c>
      <c r="E274" s="70">
        <v>307</v>
      </c>
      <c r="F274" s="70"/>
      <c r="G274" s="170">
        <f t="shared" si="61"/>
        <v>3160</v>
      </c>
      <c r="H274" s="70">
        <f t="shared" si="62"/>
        <v>3160</v>
      </c>
      <c r="I274" s="70"/>
      <c r="J274" s="168"/>
      <c r="K274" s="169"/>
      <c r="L274" s="170"/>
      <c r="M274" s="170"/>
      <c r="N274" s="342"/>
    </row>
    <row r="275" spans="1:14" s="30" customFormat="1" ht="16.5" customHeight="1">
      <c r="A275" s="79"/>
      <c r="B275" s="23" t="s">
        <v>181</v>
      </c>
      <c r="C275" s="20" t="s">
        <v>185</v>
      </c>
      <c r="D275" s="70">
        <v>16400</v>
      </c>
      <c r="E275" s="70"/>
      <c r="F275" s="70">
        <v>5961</v>
      </c>
      <c r="G275" s="170">
        <f t="shared" si="61"/>
        <v>10439</v>
      </c>
      <c r="H275" s="70">
        <f t="shared" si="62"/>
        <v>10439</v>
      </c>
      <c r="I275" s="70"/>
      <c r="J275" s="168"/>
      <c r="K275" s="169"/>
      <c r="L275" s="170"/>
      <c r="M275" s="170"/>
      <c r="N275" s="342"/>
    </row>
    <row r="276" spans="1:14" s="30" customFormat="1" ht="15" customHeight="1">
      <c r="A276" s="79"/>
      <c r="B276" s="23" t="s">
        <v>729</v>
      </c>
      <c r="C276" s="21" t="s">
        <v>730</v>
      </c>
      <c r="D276" s="70">
        <v>5529</v>
      </c>
      <c r="E276" s="70"/>
      <c r="F276" s="70"/>
      <c r="G276" s="170">
        <f t="shared" si="61"/>
        <v>5529</v>
      </c>
      <c r="H276" s="70">
        <f t="shared" si="62"/>
        <v>5529</v>
      </c>
      <c r="I276" s="70">
        <v>0</v>
      </c>
      <c r="J276" s="168"/>
      <c r="K276" s="169">
        <v>0</v>
      </c>
      <c r="L276" s="170"/>
      <c r="M276" s="170"/>
      <c r="N276" s="342"/>
    </row>
    <row r="277" spans="1:14" s="30" customFormat="1" ht="16.5" customHeight="1">
      <c r="A277" s="79"/>
      <c r="B277" s="23" t="s">
        <v>455</v>
      </c>
      <c r="C277" s="21" t="s">
        <v>456</v>
      </c>
      <c r="D277" s="70">
        <v>500</v>
      </c>
      <c r="E277" s="70"/>
      <c r="F277" s="70"/>
      <c r="G277" s="170">
        <f t="shared" si="61"/>
        <v>500</v>
      </c>
      <c r="H277" s="70">
        <f t="shared" si="62"/>
        <v>500</v>
      </c>
      <c r="I277" s="70">
        <v>0</v>
      </c>
      <c r="J277" s="168"/>
      <c r="K277" s="169">
        <v>0</v>
      </c>
      <c r="L277" s="170"/>
      <c r="M277" s="170"/>
      <c r="N277" s="342"/>
    </row>
    <row r="278" spans="1:14" s="30" customFormat="1" ht="16.5" customHeight="1">
      <c r="A278" s="79"/>
      <c r="B278" s="23" t="s">
        <v>755</v>
      </c>
      <c r="C278" s="21" t="s">
        <v>456</v>
      </c>
      <c r="D278" s="70">
        <v>11600</v>
      </c>
      <c r="E278" s="70"/>
      <c r="F278" s="70">
        <v>5030</v>
      </c>
      <c r="G278" s="170">
        <f t="shared" si="61"/>
        <v>6570</v>
      </c>
      <c r="H278" s="70">
        <f t="shared" si="62"/>
        <v>6570</v>
      </c>
      <c r="I278" s="70"/>
      <c r="J278" s="168"/>
      <c r="K278" s="169"/>
      <c r="L278" s="170"/>
      <c r="M278" s="170"/>
      <c r="N278" s="342"/>
    </row>
    <row r="279" spans="1:14" s="30" customFormat="1" ht="16.5" customHeight="1">
      <c r="A279" s="79"/>
      <c r="B279" s="23" t="s">
        <v>733</v>
      </c>
      <c r="C279" s="21" t="s">
        <v>734</v>
      </c>
      <c r="D279" s="70">
        <v>159323</v>
      </c>
      <c r="E279" s="70">
        <v>10101</v>
      </c>
      <c r="F279" s="70"/>
      <c r="G279" s="170">
        <f t="shared" si="61"/>
        <v>169424</v>
      </c>
      <c r="H279" s="70">
        <f t="shared" si="62"/>
        <v>169424</v>
      </c>
      <c r="I279" s="70">
        <v>0</v>
      </c>
      <c r="J279" s="168"/>
      <c r="K279" s="169">
        <v>0</v>
      </c>
      <c r="L279" s="170"/>
      <c r="M279" s="170"/>
      <c r="N279" s="342"/>
    </row>
    <row r="280" spans="1:14" s="30" customFormat="1" ht="14.25" customHeight="1">
      <c r="A280" s="79"/>
      <c r="B280" s="23" t="s">
        <v>17</v>
      </c>
      <c r="C280" s="21" t="s">
        <v>18</v>
      </c>
      <c r="D280" s="70">
        <v>856</v>
      </c>
      <c r="E280" s="70"/>
      <c r="F280" s="70"/>
      <c r="G280" s="170">
        <f t="shared" si="61"/>
        <v>856</v>
      </c>
      <c r="H280" s="70">
        <f t="shared" si="62"/>
        <v>856</v>
      </c>
      <c r="I280" s="70">
        <v>0</v>
      </c>
      <c r="J280" s="168"/>
      <c r="K280" s="169">
        <v>0</v>
      </c>
      <c r="L280" s="170"/>
      <c r="M280" s="170"/>
      <c r="N280" s="342"/>
    </row>
    <row r="281" spans="1:14" s="30" customFormat="1" ht="13.5" customHeight="1">
      <c r="A281" s="79"/>
      <c r="B281" s="23" t="s">
        <v>68</v>
      </c>
      <c r="C281" s="20" t="s">
        <v>193</v>
      </c>
      <c r="D281" s="70">
        <v>8780</v>
      </c>
      <c r="E281" s="70"/>
      <c r="F281" s="70"/>
      <c r="G281" s="170">
        <f t="shared" si="61"/>
        <v>8780</v>
      </c>
      <c r="H281" s="70">
        <f t="shared" si="62"/>
        <v>8780</v>
      </c>
      <c r="I281" s="70"/>
      <c r="J281" s="168"/>
      <c r="K281" s="169"/>
      <c r="L281" s="170"/>
      <c r="M281" s="170"/>
      <c r="N281" s="342"/>
    </row>
    <row r="282" spans="1:14" s="30" customFormat="1" ht="15.75" customHeight="1">
      <c r="A282" s="79"/>
      <c r="B282" s="23" t="s">
        <v>418</v>
      </c>
      <c r="C282" s="21" t="s">
        <v>260</v>
      </c>
      <c r="D282" s="70">
        <v>2000</v>
      </c>
      <c r="E282" s="70"/>
      <c r="F282" s="70">
        <v>1390</v>
      </c>
      <c r="G282" s="170">
        <f t="shared" si="61"/>
        <v>610</v>
      </c>
      <c r="H282" s="70">
        <f t="shared" si="62"/>
        <v>610</v>
      </c>
      <c r="I282" s="70">
        <v>0</v>
      </c>
      <c r="J282" s="168"/>
      <c r="K282" s="169">
        <v>0</v>
      </c>
      <c r="L282" s="170"/>
      <c r="M282" s="170"/>
      <c r="N282" s="342"/>
    </row>
    <row r="283" spans="1:14" s="30" customFormat="1" ht="15.75" customHeight="1">
      <c r="A283" s="79"/>
      <c r="B283" s="23" t="s">
        <v>182</v>
      </c>
      <c r="C283" s="20" t="s">
        <v>659</v>
      </c>
      <c r="D283" s="70">
        <v>0</v>
      </c>
      <c r="E283" s="70">
        <v>865</v>
      </c>
      <c r="F283" s="70"/>
      <c r="G283" s="170">
        <f t="shared" si="61"/>
        <v>865</v>
      </c>
      <c r="H283" s="70">
        <f t="shared" si="62"/>
        <v>865</v>
      </c>
      <c r="I283" s="70"/>
      <c r="J283" s="168"/>
      <c r="K283" s="169"/>
      <c r="L283" s="170"/>
      <c r="M283" s="170"/>
      <c r="N283" s="342"/>
    </row>
    <row r="284" spans="1:14" s="30" customFormat="1" ht="15.75" customHeight="1">
      <c r="A284" s="79"/>
      <c r="B284" s="23" t="s">
        <v>183</v>
      </c>
      <c r="C284" s="20" t="s">
        <v>186</v>
      </c>
      <c r="D284" s="70">
        <v>6527</v>
      </c>
      <c r="E284" s="70"/>
      <c r="F284" s="70">
        <v>765</v>
      </c>
      <c r="G284" s="170">
        <f t="shared" si="61"/>
        <v>5762</v>
      </c>
      <c r="H284" s="70">
        <f t="shared" si="62"/>
        <v>5762</v>
      </c>
      <c r="I284" s="70"/>
      <c r="J284" s="168"/>
      <c r="K284" s="169"/>
      <c r="L284" s="170"/>
      <c r="M284" s="170"/>
      <c r="N284" s="342"/>
    </row>
    <row r="285" spans="1:14" s="30" customFormat="1" ht="18" customHeight="1">
      <c r="A285" s="79"/>
      <c r="B285" s="23" t="s">
        <v>184</v>
      </c>
      <c r="C285" s="20" t="s">
        <v>678</v>
      </c>
      <c r="D285" s="70">
        <v>9100</v>
      </c>
      <c r="E285" s="70"/>
      <c r="F285" s="70">
        <v>986</v>
      </c>
      <c r="G285" s="170">
        <f t="shared" si="61"/>
        <v>8114</v>
      </c>
      <c r="H285" s="70">
        <f t="shared" si="62"/>
        <v>8114</v>
      </c>
      <c r="I285" s="70"/>
      <c r="J285" s="168"/>
      <c r="K285" s="169"/>
      <c r="L285" s="170"/>
      <c r="M285" s="170"/>
      <c r="N285" s="342"/>
    </row>
    <row r="286" spans="1:14" s="30" customFormat="1" ht="18" customHeight="1">
      <c r="A286" s="79"/>
      <c r="B286" s="23" t="s">
        <v>19</v>
      </c>
      <c r="C286" s="20" t="s">
        <v>894</v>
      </c>
      <c r="D286" s="70">
        <v>74929</v>
      </c>
      <c r="E286" s="70"/>
      <c r="F286" s="70">
        <v>13319</v>
      </c>
      <c r="G286" s="170">
        <f t="shared" si="61"/>
        <v>61610</v>
      </c>
      <c r="H286" s="70"/>
      <c r="I286" s="70"/>
      <c r="J286" s="168"/>
      <c r="K286" s="169"/>
      <c r="L286" s="170"/>
      <c r="M286" s="170"/>
      <c r="N286" s="342">
        <f>G286</f>
        <v>61610</v>
      </c>
    </row>
    <row r="287" spans="1:14" s="30" customFormat="1" ht="13.5" customHeight="1" hidden="1">
      <c r="A287" s="79"/>
      <c r="B287" s="23"/>
      <c r="C287" s="4" t="s">
        <v>109</v>
      </c>
      <c r="D287" s="70">
        <v>0</v>
      </c>
      <c r="E287" s="70"/>
      <c r="F287" s="70"/>
      <c r="G287" s="102" t="e">
        <f aca="true" t="shared" si="63" ref="G287:G322">D287/D658</f>
        <v>#DIV/0!</v>
      </c>
      <c r="H287" s="70"/>
      <c r="I287" s="70">
        <v>0</v>
      </c>
      <c r="J287" s="168">
        <f>D287</f>
        <v>0</v>
      </c>
      <c r="K287" s="168">
        <v>0</v>
      </c>
      <c r="L287" s="347"/>
      <c r="M287" s="347"/>
      <c r="N287" s="355"/>
    </row>
    <row r="288" spans="1:14" s="30" customFormat="1" ht="39.75" customHeight="1" hidden="1">
      <c r="A288" s="79"/>
      <c r="B288" s="23"/>
      <c r="C288" s="5" t="s">
        <v>100</v>
      </c>
      <c r="D288" s="70"/>
      <c r="E288" s="70"/>
      <c r="F288" s="70"/>
      <c r="G288" s="102" t="e">
        <f t="shared" si="63"/>
        <v>#DIV/0!</v>
      </c>
      <c r="H288" s="70"/>
      <c r="I288" s="70">
        <v>0</v>
      </c>
      <c r="J288" s="168">
        <f>D288</f>
        <v>0</v>
      </c>
      <c r="K288" s="168">
        <v>0</v>
      </c>
      <c r="L288" s="347"/>
      <c r="M288" s="347"/>
      <c r="N288" s="355"/>
    </row>
    <row r="289" spans="1:14" s="30" customFormat="1" ht="22.5" customHeight="1" hidden="1">
      <c r="A289" s="90" t="s">
        <v>122</v>
      </c>
      <c r="B289" s="91"/>
      <c r="C289" s="3" t="s">
        <v>123</v>
      </c>
      <c r="D289" s="70"/>
      <c r="E289" s="70"/>
      <c r="F289" s="70"/>
      <c r="G289" s="102" t="e">
        <f t="shared" si="63"/>
        <v>#DIV/0!</v>
      </c>
      <c r="H289" s="70"/>
      <c r="I289" s="70">
        <v>0</v>
      </c>
      <c r="J289" s="168" t="e">
        <f>#REF!</f>
        <v>#REF!</v>
      </c>
      <c r="K289" s="168">
        <v>0</v>
      </c>
      <c r="L289" s="347"/>
      <c r="M289" s="347"/>
      <c r="N289" s="355"/>
    </row>
    <row r="290" spans="1:14" s="30" customFormat="1" ht="21.75" customHeight="1" hidden="1">
      <c r="A290" s="90"/>
      <c r="B290" s="23" t="s">
        <v>714</v>
      </c>
      <c r="C290" s="5" t="s">
        <v>715</v>
      </c>
      <c r="D290" s="70"/>
      <c r="E290" s="70"/>
      <c r="F290" s="70"/>
      <c r="G290" s="102" t="e">
        <f t="shared" si="63"/>
        <v>#DIV/0!</v>
      </c>
      <c r="H290" s="70"/>
      <c r="I290" s="70">
        <v>0</v>
      </c>
      <c r="J290" s="168" t="e">
        <f>#REF!</f>
        <v>#REF!</v>
      </c>
      <c r="K290" s="168">
        <v>0</v>
      </c>
      <c r="L290" s="347"/>
      <c r="M290" s="347"/>
      <c r="N290" s="355"/>
    </row>
    <row r="291" spans="1:14" s="30" customFormat="1" ht="21.75" customHeight="1" hidden="1">
      <c r="A291" s="90"/>
      <c r="B291" s="23" t="s">
        <v>717</v>
      </c>
      <c r="C291" s="5" t="s">
        <v>718</v>
      </c>
      <c r="D291" s="70"/>
      <c r="E291" s="70"/>
      <c r="F291" s="70"/>
      <c r="G291" s="102" t="e">
        <f t="shared" si="63"/>
        <v>#DIV/0!</v>
      </c>
      <c r="H291" s="70"/>
      <c r="I291" s="70">
        <v>0</v>
      </c>
      <c r="J291" s="168" t="e">
        <f>#REF!</f>
        <v>#REF!</v>
      </c>
      <c r="K291" s="168">
        <v>0</v>
      </c>
      <c r="L291" s="347"/>
      <c r="M291" s="347"/>
      <c r="N291" s="355"/>
    </row>
    <row r="292" spans="1:14" s="30" customFormat="1" ht="20.25" customHeight="1" hidden="1">
      <c r="A292" s="90"/>
      <c r="B292" s="87" t="s">
        <v>33</v>
      </c>
      <c r="C292" s="5" t="s">
        <v>47</v>
      </c>
      <c r="D292" s="70"/>
      <c r="E292" s="70"/>
      <c r="F292" s="70"/>
      <c r="G292" s="102" t="e">
        <f t="shared" si="63"/>
        <v>#DIV/0!</v>
      </c>
      <c r="H292" s="70"/>
      <c r="I292" s="70">
        <v>0</v>
      </c>
      <c r="J292" s="168" t="e">
        <f>#REF!</f>
        <v>#REF!</v>
      </c>
      <c r="K292" s="168">
        <v>0</v>
      </c>
      <c r="L292" s="347"/>
      <c r="M292" s="347"/>
      <c r="N292" s="355"/>
    </row>
    <row r="293" spans="1:14" s="30" customFormat="1" ht="22.5" customHeight="1" hidden="1">
      <c r="A293" s="90"/>
      <c r="B293" s="87" t="s">
        <v>719</v>
      </c>
      <c r="C293" s="5" t="s">
        <v>720</v>
      </c>
      <c r="D293" s="70"/>
      <c r="E293" s="70"/>
      <c r="F293" s="70"/>
      <c r="G293" s="102" t="e">
        <f t="shared" si="63"/>
        <v>#DIV/0!</v>
      </c>
      <c r="H293" s="70"/>
      <c r="I293" s="70">
        <v>0</v>
      </c>
      <c r="J293" s="168" t="e">
        <f>#REF!</f>
        <v>#REF!</v>
      </c>
      <c r="K293" s="168">
        <v>0</v>
      </c>
      <c r="L293" s="347"/>
      <c r="M293" s="347"/>
      <c r="N293" s="355"/>
    </row>
    <row r="294" spans="1:14" s="30" customFormat="1" ht="20.25" customHeight="1" hidden="1">
      <c r="A294" s="90"/>
      <c r="B294" s="87"/>
      <c r="C294" s="5" t="s">
        <v>24</v>
      </c>
      <c r="D294" s="70"/>
      <c r="E294" s="70"/>
      <c r="F294" s="70"/>
      <c r="G294" s="102" t="e">
        <f t="shared" si="63"/>
        <v>#DIV/0!</v>
      </c>
      <c r="H294" s="70"/>
      <c r="I294" s="70">
        <v>0</v>
      </c>
      <c r="J294" s="168" t="e">
        <f>#REF!</f>
        <v>#REF!</v>
      </c>
      <c r="K294" s="168">
        <v>0</v>
      </c>
      <c r="L294" s="347"/>
      <c r="M294" s="347"/>
      <c r="N294" s="355"/>
    </row>
    <row r="295" spans="1:14" s="30" customFormat="1" ht="18.75" customHeight="1" hidden="1">
      <c r="A295" s="90"/>
      <c r="B295" s="23" t="s">
        <v>467</v>
      </c>
      <c r="C295" s="4" t="s">
        <v>15</v>
      </c>
      <c r="D295" s="70"/>
      <c r="E295" s="70"/>
      <c r="F295" s="70"/>
      <c r="G295" s="102" t="e">
        <f t="shared" si="63"/>
        <v>#DIV/0!</v>
      </c>
      <c r="H295" s="70"/>
      <c r="I295" s="70">
        <v>0</v>
      </c>
      <c r="J295" s="168" t="e">
        <f>#REF!</f>
        <v>#REF!</v>
      </c>
      <c r="K295" s="168">
        <v>0</v>
      </c>
      <c r="L295" s="347"/>
      <c r="M295" s="347"/>
      <c r="N295" s="355"/>
    </row>
    <row r="296" spans="1:14" s="30" customFormat="1" ht="18" customHeight="1" hidden="1">
      <c r="A296" s="90"/>
      <c r="B296" s="23" t="s">
        <v>721</v>
      </c>
      <c r="C296" s="4" t="s">
        <v>16</v>
      </c>
      <c r="D296" s="70"/>
      <c r="E296" s="70"/>
      <c r="F296" s="70"/>
      <c r="G296" s="102" t="e">
        <f t="shared" si="63"/>
        <v>#DIV/0!</v>
      </c>
      <c r="H296" s="70"/>
      <c r="I296" s="70">
        <v>0</v>
      </c>
      <c r="J296" s="168" t="e">
        <f>#REF!</f>
        <v>#REF!</v>
      </c>
      <c r="K296" s="168">
        <v>0</v>
      </c>
      <c r="L296" s="347"/>
      <c r="M296" s="347"/>
      <c r="N296" s="355"/>
    </row>
    <row r="297" spans="1:14" s="30" customFormat="1" ht="18.75" customHeight="1" hidden="1">
      <c r="A297" s="90"/>
      <c r="B297" s="23" t="s">
        <v>97</v>
      </c>
      <c r="C297" s="4" t="s">
        <v>124</v>
      </c>
      <c r="D297" s="72"/>
      <c r="E297" s="72"/>
      <c r="F297" s="72"/>
      <c r="G297" s="102" t="e">
        <f t="shared" si="63"/>
        <v>#DIV/0!</v>
      </c>
      <c r="H297" s="72"/>
      <c r="I297" s="70">
        <v>0</v>
      </c>
      <c r="J297" s="168" t="e">
        <f>#REF!</f>
        <v>#REF!</v>
      </c>
      <c r="K297" s="168">
        <v>0</v>
      </c>
      <c r="L297" s="347"/>
      <c r="M297" s="347"/>
      <c r="N297" s="355"/>
    </row>
    <row r="298" spans="1:14" s="30" customFormat="1" ht="18" customHeight="1" hidden="1">
      <c r="A298" s="90"/>
      <c r="B298" s="23" t="s">
        <v>723</v>
      </c>
      <c r="C298" s="4" t="s">
        <v>724</v>
      </c>
      <c r="D298" s="70"/>
      <c r="E298" s="70"/>
      <c r="F298" s="70"/>
      <c r="G298" s="102" t="e">
        <f t="shared" si="63"/>
        <v>#DIV/0!</v>
      </c>
      <c r="H298" s="70"/>
      <c r="I298" s="70">
        <v>0</v>
      </c>
      <c r="J298" s="168" t="e">
        <f>#REF!</f>
        <v>#REF!</v>
      </c>
      <c r="K298" s="168">
        <v>0</v>
      </c>
      <c r="L298" s="347"/>
      <c r="M298" s="347"/>
      <c r="N298" s="355"/>
    </row>
    <row r="299" spans="1:14" s="30" customFormat="1" ht="18.75" customHeight="1" hidden="1">
      <c r="A299" s="90"/>
      <c r="B299" s="23" t="s">
        <v>725</v>
      </c>
      <c r="C299" s="4" t="s">
        <v>726</v>
      </c>
      <c r="D299" s="70"/>
      <c r="E299" s="70"/>
      <c r="F299" s="70"/>
      <c r="G299" s="102" t="e">
        <f t="shared" si="63"/>
        <v>#DIV/0!</v>
      </c>
      <c r="H299" s="70"/>
      <c r="I299" s="70">
        <v>0</v>
      </c>
      <c r="J299" s="168" t="e">
        <f>#REF!</f>
        <v>#REF!</v>
      </c>
      <c r="K299" s="168">
        <v>0</v>
      </c>
      <c r="L299" s="347"/>
      <c r="M299" s="347"/>
      <c r="N299" s="355"/>
    </row>
    <row r="300" spans="1:14" s="30" customFormat="1" ht="18.75" customHeight="1" hidden="1">
      <c r="A300" s="90"/>
      <c r="B300" s="23" t="s">
        <v>727</v>
      </c>
      <c r="C300" s="4" t="s">
        <v>728</v>
      </c>
      <c r="D300" s="70"/>
      <c r="E300" s="70"/>
      <c r="F300" s="70"/>
      <c r="G300" s="102" t="e">
        <f t="shared" si="63"/>
        <v>#DIV/0!</v>
      </c>
      <c r="H300" s="70"/>
      <c r="I300" s="70">
        <v>0</v>
      </c>
      <c r="J300" s="168" t="e">
        <f>#REF!</f>
        <v>#REF!</v>
      </c>
      <c r="K300" s="168">
        <v>0</v>
      </c>
      <c r="L300" s="347"/>
      <c r="M300" s="347"/>
      <c r="N300" s="355"/>
    </row>
    <row r="301" spans="1:14" s="30" customFormat="1" ht="18.75" customHeight="1" hidden="1">
      <c r="A301" s="90"/>
      <c r="B301" s="23" t="s">
        <v>729</v>
      </c>
      <c r="C301" s="4" t="s">
        <v>125</v>
      </c>
      <c r="D301" s="70"/>
      <c r="E301" s="70"/>
      <c r="F301" s="70"/>
      <c r="G301" s="102" t="e">
        <f t="shared" si="63"/>
        <v>#DIV/0!</v>
      </c>
      <c r="H301" s="70"/>
      <c r="I301" s="70">
        <v>0</v>
      </c>
      <c r="J301" s="168" t="e">
        <f>#REF!</f>
        <v>#REF!</v>
      </c>
      <c r="K301" s="168">
        <v>0</v>
      </c>
      <c r="L301" s="347"/>
      <c r="M301" s="347"/>
      <c r="N301" s="355"/>
    </row>
    <row r="302" spans="1:14" s="30" customFormat="1" ht="18" customHeight="1" hidden="1">
      <c r="A302" s="90"/>
      <c r="B302" s="23" t="s">
        <v>731</v>
      </c>
      <c r="C302" s="4" t="s">
        <v>127</v>
      </c>
      <c r="D302" s="70"/>
      <c r="E302" s="70"/>
      <c r="F302" s="70"/>
      <c r="G302" s="102" t="e">
        <f t="shared" si="63"/>
        <v>#DIV/0!</v>
      </c>
      <c r="H302" s="70"/>
      <c r="I302" s="70">
        <v>0</v>
      </c>
      <c r="J302" s="168" t="e">
        <f>#REF!</f>
        <v>#REF!</v>
      </c>
      <c r="K302" s="168">
        <v>0</v>
      </c>
      <c r="L302" s="347"/>
      <c r="M302" s="347"/>
      <c r="N302" s="355"/>
    </row>
    <row r="303" spans="1:14" s="30" customFormat="1" ht="18" customHeight="1" hidden="1">
      <c r="A303" s="90"/>
      <c r="B303" s="23" t="s">
        <v>733</v>
      </c>
      <c r="C303" s="4" t="s">
        <v>128</v>
      </c>
      <c r="D303" s="70"/>
      <c r="E303" s="70"/>
      <c r="F303" s="70"/>
      <c r="G303" s="102" t="e">
        <f t="shared" si="63"/>
        <v>#DIV/0!</v>
      </c>
      <c r="H303" s="70"/>
      <c r="I303" s="70">
        <v>0</v>
      </c>
      <c r="J303" s="168" t="e">
        <f>#REF!</f>
        <v>#REF!</v>
      </c>
      <c r="K303" s="168">
        <v>0</v>
      </c>
      <c r="L303" s="347"/>
      <c r="M303" s="347"/>
      <c r="N303" s="355"/>
    </row>
    <row r="304" spans="1:14" s="30" customFormat="1" ht="18" customHeight="1" hidden="1">
      <c r="A304" s="90"/>
      <c r="B304" s="23" t="s">
        <v>99</v>
      </c>
      <c r="C304" s="5" t="s">
        <v>129</v>
      </c>
      <c r="D304" s="70"/>
      <c r="E304" s="70"/>
      <c r="F304" s="70"/>
      <c r="G304" s="102" t="e">
        <f t="shared" si="63"/>
        <v>#DIV/0!</v>
      </c>
      <c r="H304" s="70"/>
      <c r="I304" s="70">
        <v>0</v>
      </c>
      <c r="J304" s="168" t="e">
        <f>#REF!</f>
        <v>#REF!</v>
      </c>
      <c r="K304" s="168">
        <v>0</v>
      </c>
      <c r="L304" s="347"/>
      <c r="M304" s="347"/>
      <c r="N304" s="355"/>
    </row>
    <row r="305" spans="1:14" s="30" customFormat="1" ht="17.25" customHeight="1" hidden="1">
      <c r="A305" s="90"/>
      <c r="B305" s="23"/>
      <c r="C305" s="4" t="s">
        <v>108</v>
      </c>
      <c r="D305" s="70"/>
      <c r="E305" s="70"/>
      <c r="F305" s="70"/>
      <c r="G305" s="102" t="e">
        <f t="shared" si="63"/>
        <v>#DIV/0!</v>
      </c>
      <c r="H305" s="70"/>
      <c r="I305" s="70">
        <v>0</v>
      </c>
      <c r="J305" s="168" t="e">
        <f>#REF!</f>
        <v>#REF!</v>
      </c>
      <c r="K305" s="168">
        <v>0</v>
      </c>
      <c r="L305" s="347"/>
      <c r="M305" s="347"/>
      <c r="N305" s="355"/>
    </row>
    <row r="306" spans="1:14" s="30" customFormat="1" ht="13.5" customHeight="1" hidden="1">
      <c r="A306" s="90"/>
      <c r="B306" s="23" t="s">
        <v>19</v>
      </c>
      <c r="C306" s="4" t="s">
        <v>118</v>
      </c>
      <c r="D306" s="70"/>
      <c r="E306" s="70"/>
      <c r="F306" s="70"/>
      <c r="G306" s="102" t="e">
        <f t="shared" si="63"/>
        <v>#DIV/0!</v>
      </c>
      <c r="H306" s="70"/>
      <c r="I306" s="70">
        <v>0</v>
      </c>
      <c r="J306" s="168" t="e">
        <f>#REF!</f>
        <v>#REF!</v>
      </c>
      <c r="K306" s="168">
        <v>0</v>
      </c>
      <c r="L306" s="347"/>
      <c r="M306" s="347"/>
      <c r="N306" s="355"/>
    </row>
    <row r="307" spans="1:14" s="30" customFormat="1" ht="14.25" customHeight="1" hidden="1">
      <c r="A307" s="90"/>
      <c r="B307" s="23" t="s">
        <v>130</v>
      </c>
      <c r="C307" s="5" t="s">
        <v>131</v>
      </c>
      <c r="D307" s="70"/>
      <c r="E307" s="70"/>
      <c r="F307" s="70"/>
      <c r="G307" s="102" t="e">
        <f t="shared" si="63"/>
        <v>#DIV/0!</v>
      </c>
      <c r="H307" s="70"/>
      <c r="I307" s="70">
        <v>0</v>
      </c>
      <c r="J307" s="168" t="e">
        <f>#REF!</f>
        <v>#REF!</v>
      </c>
      <c r="K307" s="168">
        <v>0</v>
      </c>
      <c r="L307" s="347"/>
      <c r="M307" s="347"/>
      <c r="N307" s="355"/>
    </row>
    <row r="308" spans="1:14" s="30" customFormat="1" ht="17.25" customHeight="1" hidden="1">
      <c r="A308" s="90"/>
      <c r="B308" s="23" t="s">
        <v>82</v>
      </c>
      <c r="C308" s="5" t="s">
        <v>425</v>
      </c>
      <c r="D308" s="70"/>
      <c r="E308" s="70"/>
      <c r="F308" s="70"/>
      <c r="G308" s="102" t="e">
        <f t="shared" si="63"/>
        <v>#DIV/0!</v>
      </c>
      <c r="H308" s="70"/>
      <c r="I308" s="70">
        <v>0</v>
      </c>
      <c r="J308" s="168" t="e">
        <f>#REF!</f>
        <v>#REF!</v>
      </c>
      <c r="K308" s="168">
        <v>0</v>
      </c>
      <c r="L308" s="347"/>
      <c r="M308" s="347"/>
      <c r="N308" s="355"/>
    </row>
    <row r="309" spans="1:14" s="30" customFormat="1" ht="17.25" customHeight="1" hidden="1">
      <c r="A309" s="90"/>
      <c r="B309" s="23" t="s">
        <v>727</v>
      </c>
      <c r="C309" s="5" t="s">
        <v>65</v>
      </c>
      <c r="D309" s="70"/>
      <c r="E309" s="70"/>
      <c r="F309" s="70"/>
      <c r="G309" s="102" t="e">
        <f t="shared" si="63"/>
        <v>#DIV/0!</v>
      </c>
      <c r="H309" s="70"/>
      <c r="I309" s="70">
        <v>0</v>
      </c>
      <c r="J309" s="168" t="e">
        <f>#REF!</f>
        <v>#REF!</v>
      </c>
      <c r="K309" s="168">
        <v>0</v>
      </c>
      <c r="L309" s="347"/>
      <c r="M309" s="347"/>
      <c r="N309" s="355"/>
    </row>
    <row r="310" spans="1:14" s="30" customFormat="1" ht="26.25" customHeight="1" hidden="1">
      <c r="A310" s="85" t="s">
        <v>132</v>
      </c>
      <c r="B310" s="23"/>
      <c r="C310" s="2" t="s">
        <v>133</v>
      </c>
      <c r="D310" s="72"/>
      <c r="E310" s="72"/>
      <c r="F310" s="72"/>
      <c r="G310" s="102" t="e">
        <f t="shared" si="63"/>
        <v>#DIV/0!</v>
      </c>
      <c r="H310" s="72"/>
      <c r="I310" s="72">
        <f>I311+I312+I313+I315+I319</f>
        <v>0</v>
      </c>
      <c r="J310" s="72">
        <f>J311+J312+J313+J315+J319</f>
        <v>0</v>
      </c>
      <c r="K310" s="72">
        <f>K311+K312+K313+K315+K319</f>
        <v>0</v>
      </c>
      <c r="L310" s="347"/>
      <c r="M310" s="347"/>
      <c r="N310" s="355"/>
    </row>
    <row r="311" spans="1:14" s="30" customFormat="1" ht="21.75" customHeight="1" hidden="1">
      <c r="A311" s="736"/>
      <c r="B311" s="23" t="s">
        <v>714</v>
      </c>
      <c r="C311" s="5" t="s">
        <v>715</v>
      </c>
      <c r="D311" s="70"/>
      <c r="E311" s="70"/>
      <c r="F311" s="70"/>
      <c r="G311" s="102" t="e">
        <f t="shared" si="63"/>
        <v>#DIV/0!</v>
      </c>
      <c r="H311" s="70"/>
      <c r="I311" s="70">
        <v>0</v>
      </c>
      <c r="J311" s="70">
        <v>0</v>
      </c>
      <c r="K311" s="70">
        <v>0</v>
      </c>
      <c r="L311" s="347"/>
      <c r="M311" s="347"/>
      <c r="N311" s="355"/>
    </row>
    <row r="312" spans="1:14" s="30" customFormat="1" ht="16.5" customHeight="1" hidden="1">
      <c r="A312" s="736"/>
      <c r="B312" s="87" t="s">
        <v>33</v>
      </c>
      <c r="C312" s="5" t="s">
        <v>47</v>
      </c>
      <c r="D312" s="70"/>
      <c r="E312" s="70"/>
      <c r="F312" s="70"/>
      <c r="G312" s="102" t="e">
        <f t="shared" si="63"/>
        <v>#DIV/0!</v>
      </c>
      <c r="H312" s="70"/>
      <c r="I312" s="70">
        <v>0</v>
      </c>
      <c r="J312" s="70">
        <v>0</v>
      </c>
      <c r="K312" s="70">
        <v>0</v>
      </c>
      <c r="L312" s="347"/>
      <c r="M312" s="347"/>
      <c r="N312" s="355"/>
    </row>
    <row r="313" spans="1:14" s="30" customFormat="1" ht="21" customHeight="1" hidden="1">
      <c r="A313" s="736"/>
      <c r="B313" s="87" t="s">
        <v>719</v>
      </c>
      <c r="C313" s="5" t="s">
        <v>720</v>
      </c>
      <c r="D313" s="70"/>
      <c r="E313" s="70"/>
      <c r="F313" s="70"/>
      <c r="G313" s="102" t="e">
        <f t="shared" si="63"/>
        <v>#DIV/0!</v>
      </c>
      <c r="H313" s="70"/>
      <c r="I313" s="70">
        <v>0</v>
      </c>
      <c r="J313" s="70">
        <v>0</v>
      </c>
      <c r="K313" s="70">
        <v>0</v>
      </c>
      <c r="L313" s="347"/>
      <c r="M313" s="347"/>
      <c r="N313" s="355"/>
    </row>
    <row r="314" spans="1:14" s="30" customFormat="1" ht="20.25" customHeight="1" hidden="1">
      <c r="A314" s="736"/>
      <c r="B314" s="23"/>
      <c r="C314" s="4" t="s">
        <v>24</v>
      </c>
      <c r="D314" s="70"/>
      <c r="E314" s="70"/>
      <c r="F314" s="70"/>
      <c r="G314" s="102" t="e">
        <f t="shared" si="63"/>
        <v>#DIV/0!</v>
      </c>
      <c r="H314" s="70"/>
      <c r="I314" s="70">
        <v>0</v>
      </c>
      <c r="J314" s="70">
        <v>0</v>
      </c>
      <c r="K314" s="70">
        <v>0</v>
      </c>
      <c r="L314" s="347"/>
      <c r="M314" s="347"/>
      <c r="N314" s="355"/>
    </row>
    <row r="315" spans="1:14" s="30" customFormat="1" ht="16.5" customHeight="1" hidden="1">
      <c r="A315" s="79"/>
      <c r="B315" s="23" t="s">
        <v>733</v>
      </c>
      <c r="C315" s="4" t="s">
        <v>734</v>
      </c>
      <c r="D315" s="70"/>
      <c r="E315" s="70"/>
      <c r="F315" s="70"/>
      <c r="G315" s="102" t="e">
        <f t="shared" si="63"/>
        <v>#DIV/0!</v>
      </c>
      <c r="H315" s="70"/>
      <c r="I315" s="70">
        <v>0</v>
      </c>
      <c r="J315" s="70">
        <v>0</v>
      </c>
      <c r="K315" s="70">
        <v>0</v>
      </c>
      <c r="L315" s="347"/>
      <c r="M315" s="347"/>
      <c r="N315" s="355"/>
    </row>
    <row r="316" spans="1:14" s="30" customFormat="1" ht="18.75" customHeight="1" hidden="1">
      <c r="A316" s="79"/>
      <c r="B316" s="23"/>
      <c r="C316" s="4"/>
      <c r="D316" s="70"/>
      <c r="E316" s="70"/>
      <c r="F316" s="70"/>
      <c r="G316" s="102" t="e">
        <f t="shared" si="63"/>
        <v>#DIV/0!</v>
      </c>
      <c r="H316" s="70"/>
      <c r="I316" s="70">
        <v>0</v>
      </c>
      <c r="J316" s="70">
        <v>0</v>
      </c>
      <c r="K316" s="70">
        <v>0</v>
      </c>
      <c r="L316" s="347"/>
      <c r="M316" s="347"/>
      <c r="N316" s="355"/>
    </row>
    <row r="317" spans="1:14" s="30" customFormat="1" ht="16.5" customHeight="1" hidden="1">
      <c r="A317" s="79"/>
      <c r="B317" s="23"/>
      <c r="C317" s="4"/>
      <c r="D317" s="70"/>
      <c r="E317" s="70"/>
      <c r="F317" s="70"/>
      <c r="G317" s="102" t="e">
        <f t="shared" si="63"/>
        <v>#DIV/0!</v>
      </c>
      <c r="H317" s="70"/>
      <c r="I317" s="70">
        <v>0</v>
      </c>
      <c r="J317" s="70">
        <v>0</v>
      </c>
      <c r="K317" s="70">
        <v>0</v>
      </c>
      <c r="L317" s="347"/>
      <c r="M317" s="347"/>
      <c r="N317" s="355"/>
    </row>
    <row r="318" spans="1:14" s="30" customFormat="1" ht="19.5" customHeight="1" hidden="1">
      <c r="A318" s="79"/>
      <c r="B318" s="23"/>
      <c r="C318" s="4"/>
      <c r="D318" s="70"/>
      <c r="E318" s="70"/>
      <c r="F318" s="70"/>
      <c r="G318" s="102" t="e">
        <f t="shared" si="63"/>
        <v>#DIV/0!</v>
      </c>
      <c r="H318" s="70"/>
      <c r="I318" s="70">
        <v>0</v>
      </c>
      <c r="J318" s="70">
        <v>0</v>
      </c>
      <c r="K318" s="70">
        <v>0</v>
      </c>
      <c r="L318" s="347"/>
      <c r="M318" s="347"/>
      <c r="N318" s="355"/>
    </row>
    <row r="319" spans="1:14" s="30" customFormat="1" ht="25.5" customHeight="1" hidden="1">
      <c r="A319" s="79"/>
      <c r="B319" s="23" t="s">
        <v>99</v>
      </c>
      <c r="C319" s="5" t="s">
        <v>134</v>
      </c>
      <c r="D319" s="70"/>
      <c r="E319" s="70"/>
      <c r="F319" s="70"/>
      <c r="G319" s="102" t="e">
        <f t="shared" si="63"/>
        <v>#DIV/0!</v>
      </c>
      <c r="H319" s="70"/>
      <c r="I319" s="70">
        <v>0</v>
      </c>
      <c r="J319" s="70">
        <v>0</v>
      </c>
      <c r="K319" s="70">
        <v>0</v>
      </c>
      <c r="L319" s="347"/>
      <c r="M319" s="347"/>
      <c r="N319" s="355"/>
    </row>
    <row r="320" spans="1:14" s="30" customFormat="1" ht="18.75" customHeight="1" hidden="1">
      <c r="A320" s="79"/>
      <c r="B320" s="23"/>
      <c r="C320" s="7" t="s">
        <v>108</v>
      </c>
      <c r="D320" s="70"/>
      <c r="E320" s="70"/>
      <c r="F320" s="70"/>
      <c r="G320" s="102" t="e">
        <f t="shared" si="63"/>
        <v>#DIV/0!</v>
      </c>
      <c r="H320" s="70"/>
      <c r="I320" s="70">
        <v>0</v>
      </c>
      <c r="J320" s="70">
        <v>0</v>
      </c>
      <c r="K320" s="70">
        <v>0</v>
      </c>
      <c r="L320" s="347"/>
      <c r="M320" s="347"/>
      <c r="N320" s="355"/>
    </row>
    <row r="321" spans="1:14" s="30" customFormat="1" ht="18" customHeight="1" hidden="1">
      <c r="A321" s="79"/>
      <c r="B321" s="23"/>
      <c r="C321" s="7" t="s">
        <v>109</v>
      </c>
      <c r="D321" s="70"/>
      <c r="E321" s="70"/>
      <c r="F321" s="70"/>
      <c r="G321" s="102" t="e">
        <f t="shared" si="63"/>
        <v>#DIV/0!</v>
      </c>
      <c r="H321" s="70"/>
      <c r="I321" s="70">
        <v>0</v>
      </c>
      <c r="J321" s="70">
        <v>0</v>
      </c>
      <c r="K321" s="70">
        <v>0</v>
      </c>
      <c r="L321" s="347"/>
      <c r="M321" s="347"/>
      <c r="N321" s="355"/>
    </row>
    <row r="322" spans="1:14" s="30" customFormat="1" ht="15" customHeight="1" hidden="1">
      <c r="A322" s="79"/>
      <c r="B322" s="23"/>
      <c r="C322" s="7" t="s">
        <v>135</v>
      </c>
      <c r="D322" s="70"/>
      <c r="E322" s="70"/>
      <c r="F322" s="70"/>
      <c r="G322" s="102" t="e">
        <f t="shared" si="63"/>
        <v>#DIV/0!</v>
      </c>
      <c r="H322" s="70"/>
      <c r="I322" s="70">
        <v>0</v>
      </c>
      <c r="J322" s="168" t="e">
        <f>#REF!</f>
        <v>#REF!</v>
      </c>
      <c r="K322" s="168">
        <v>0</v>
      </c>
      <c r="L322" s="347"/>
      <c r="M322" s="347"/>
      <c r="N322" s="355"/>
    </row>
    <row r="323" spans="1:15" s="30" customFormat="1" ht="16.5" customHeight="1">
      <c r="A323" s="129" t="s">
        <v>136</v>
      </c>
      <c r="B323" s="83"/>
      <c r="C323" s="62" t="s">
        <v>137</v>
      </c>
      <c r="D323" s="166">
        <f aca="true" t="shared" si="64" ref="D323:O323">SUM(D324:D335)</f>
        <v>1140899</v>
      </c>
      <c r="E323" s="166">
        <f t="shared" si="64"/>
        <v>0</v>
      </c>
      <c r="F323" s="166">
        <f>SUM(F324:F335)</f>
        <v>28190</v>
      </c>
      <c r="G323" s="166">
        <f t="shared" si="64"/>
        <v>1112709</v>
      </c>
      <c r="H323" s="166">
        <f t="shared" si="64"/>
        <v>1112709</v>
      </c>
      <c r="I323" s="166">
        <f t="shared" si="64"/>
        <v>638928</v>
      </c>
      <c r="J323" s="166">
        <f t="shared" si="64"/>
        <v>126363</v>
      </c>
      <c r="K323" s="166">
        <f t="shared" si="64"/>
        <v>243533</v>
      </c>
      <c r="L323" s="166">
        <f t="shared" si="64"/>
        <v>0</v>
      </c>
      <c r="M323" s="166">
        <f t="shared" si="64"/>
        <v>0</v>
      </c>
      <c r="N323" s="166">
        <f t="shared" si="64"/>
        <v>0</v>
      </c>
      <c r="O323" s="166">
        <f t="shared" si="64"/>
        <v>0</v>
      </c>
    </row>
    <row r="324" spans="1:14" s="30" customFormat="1" ht="23.25" customHeight="1">
      <c r="A324" s="332"/>
      <c r="B324" s="86" t="s">
        <v>99</v>
      </c>
      <c r="C324" s="20" t="s">
        <v>451</v>
      </c>
      <c r="D324" s="172">
        <v>243533</v>
      </c>
      <c r="E324" s="172"/>
      <c r="F324" s="172"/>
      <c r="G324" s="170">
        <f>D324+E324-F324</f>
        <v>243533</v>
      </c>
      <c r="H324" s="170">
        <f>G324</f>
        <v>243533</v>
      </c>
      <c r="I324" s="172"/>
      <c r="J324" s="172"/>
      <c r="K324" s="172">
        <f>G324</f>
        <v>243533</v>
      </c>
      <c r="L324" s="172"/>
      <c r="M324" s="176"/>
      <c r="N324" s="356"/>
    </row>
    <row r="325" spans="1:14" s="30" customFormat="1" ht="18" customHeight="1">
      <c r="A325" s="90"/>
      <c r="B325" s="23" t="s">
        <v>714</v>
      </c>
      <c r="C325" s="20" t="s">
        <v>245</v>
      </c>
      <c r="D325" s="70">
        <v>615005</v>
      </c>
      <c r="E325" s="70"/>
      <c r="F325" s="70">
        <v>21722</v>
      </c>
      <c r="G325" s="170">
        <f>D325+E325-F325</f>
        <v>593283</v>
      </c>
      <c r="H325" s="170">
        <f>G325</f>
        <v>593283</v>
      </c>
      <c r="I325" s="70">
        <f>H325</f>
        <v>593283</v>
      </c>
      <c r="J325" s="168"/>
      <c r="K325" s="169">
        <v>0</v>
      </c>
      <c r="L325" s="170"/>
      <c r="M325" s="170"/>
      <c r="N325" s="342"/>
    </row>
    <row r="326" spans="1:14" s="30" customFormat="1" ht="16.5" customHeight="1">
      <c r="A326" s="90"/>
      <c r="B326" s="23" t="s">
        <v>717</v>
      </c>
      <c r="C326" s="20" t="s">
        <v>718</v>
      </c>
      <c r="D326" s="70">
        <v>45645</v>
      </c>
      <c r="E326" s="70"/>
      <c r="F326" s="70"/>
      <c r="G326" s="170">
        <f aca="true" t="shared" si="65" ref="G326:G335">D326+E326-F326</f>
        <v>45645</v>
      </c>
      <c r="H326" s="170">
        <f aca="true" t="shared" si="66" ref="H326:H335">G326</f>
        <v>45645</v>
      </c>
      <c r="I326" s="70">
        <f>H326</f>
        <v>45645</v>
      </c>
      <c r="J326" s="168"/>
      <c r="K326" s="169">
        <v>0</v>
      </c>
      <c r="L326" s="170"/>
      <c r="M326" s="170"/>
      <c r="N326" s="342"/>
    </row>
    <row r="327" spans="1:14" s="30" customFormat="1" ht="16.5" customHeight="1">
      <c r="A327" s="90"/>
      <c r="B327" s="87" t="s">
        <v>33</v>
      </c>
      <c r="C327" s="20" t="s">
        <v>47</v>
      </c>
      <c r="D327" s="70">
        <v>115000</v>
      </c>
      <c r="E327" s="70"/>
      <c r="F327" s="70">
        <v>4125</v>
      </c>
      <c r="G327" s="170">
        <f t="shared" si="65"/>
        <v>110875</v>
      </c>
      <c r="H327" s="170">
        <f t="shared" si="66"/>
        <v>110875</v>
      </c>
      <c r="I327" s="70">
        <v>0</v>
      </c>
      <c r="J327" s="168">
        <f>H327</f>
        <v>110875</v>
      </c>
      <c r="K327" s="169"/>
      <c r="L327" s="170"/>
      <c r="M327" s="170"/>
      <c r="N327" s="342"/>
    </row>
    <row r="328" spans="1:14" s="30" customFormat="1" ht="16.5" customHeight="1">
      <c r="A328" s="90"/>
      <c r="B328" s="87" t="s">
        <v>719</v>
      </c>
      <c r="C328" s="20" t="s">
        <v>720</v>
      </c>
      <c r="D328" s="70">
        <v>16100</v>
      </c>
      <c r="E328" s="70"/>
      <c r="F328" s="70">
        <v>612</v>
      </c>
      <c r="G328" s="170">
        <f t="shared" si="65"/>
        <v>15488</v>
      </c>
      <c r="H328" s="170">
        <f t="shared" si="66"/>
        <v>15488</v>
      </c>
      <c r="I328" s="70">
        <v>0</v>
      </c>
      <c r="J328" s="168">
        <f>H328</f>
        <v>15488</v>
      </c>
      <c r="K328" s="169"/>
      <c r="L328" s="170"/>
      <c r="M328" s="170"/>
      <c r="N328" s="342"/>
    </row>
    <row r="329" spans="1:14" s="30" customFormat="1" ht="14.25" customHeight="1">
      <c r="A329" s="90"/>
      <c r="B329" s="23" t="s">
        <v>721</v>
      </c>
      <c r="C329" s="21" t="s">
        <v>16</v>
      </c>
      <c r="D329" s="70">
        <v>48508</v>
      </c>
      <c r="E329" s="70"/>
      <c r="F329" s="70"/>
      <c r="G329" s="170">
        <f t="shared" si="65"/>
        <v>48508</v>
      </c>
      <c r="H329" s="170">
        <f t="shared" si="66"/>
        <v>48508</v>
      </c>
      <c r="I329" s="70">
        <v>0</v>
      </c>
      <c r="J329" s="168"/>
      <c r="K329" s="169">
        <v>0</v>
      </c>
      <c r="L329" s="170"/>
      <c r="M329" s="170"/>
      <c r="N329" s="342"/>
    </row>
    <row r="330" spans="1:14" s="30" customFormat="1" ht="18" customHeight="1">
      <c r="A330" s="90"/>
      <c r="B330" s="23" t="s">
        <v>723</v>
      </c>
      <c r="C330" s="21" t="s">
        <v>724</v>
      </c>
      <c r="D330" s="70">
        <v>6500</v>
      </c>
      <c r="E330" s="70"/>
      <c r="F330" s="70"/>
      <c r="G330" s="170">
        <f t="shared" si="65"/>
        <v>6500</v>
      </c>
      <c r="H330" s="170">
        <f t="shared" si="66"/>
        <v>6500</v>
      </c>
      <c r="I330" s="70">
        <v>0</v>
      </c>
      <c r="J330" s="168"/>
      <c r="K330" s="169">
        <v>0</v>
      </c>
      <c r="L330" s="170"/>
      <c r="M330" s="170"/>
      <c r="N330" s="342"/>
    </row>
    <row r="331" spans="1:14" s="30" customFormat="1" ht="16.5" customHeight="1">
      <c r="A331" s="90"/>
      <c r="B331" s="23" t="s">
        <v>53</v>
      </c>
      <c r="C331" s="21" t="s">
        <v>54</v>
      </c>
      <c r="D331" s="70">
        <v>1200</v>
      </c>
      <c r="E331" s="70"/>
      <c r="F331" s="70"/>
      <c r="G331" s="170">
        <f t="shared" si="65"/>
        <v>1200</v>
      </c>
      <c r="H331" s="170">
        <f t="shared" si="66"/>
        <v>1200</v>
      </c>
      <c r="I331" s="70"/>
      <c r="J331" s="168"/>
      <c r="K331" s="169"/>
      <c r="L331" s="170"/>
      <c r="M331" s="170"/>
      <c r="N331" s="342"/>
    </row>
    <row r="332" spans="1:14" s="30" customFormat="1" ht="16.5" customHeight="1">
      <c r="A332" s="90"/>
      <c r="B332" s="23" t="s">
        <v>727</v>
      </c>
      <c r="C332" s="21" t="s">
        <v>728</v>
      </c>
      <c r="D332" s="70">
        <v>6800</v>
      </c>
      <c r="E332" s="70"/>
      <c r="F332" s="70"/>
      <c r="G332" s="170">
        <f t="shared" si="65"/>
        <v>6800</v>
      </c>
      <c r="H332" s="170">
        <f t="shared" si="66"/>
        <v>6800</v>
      </c>
      <c r="I332" s="70">
        <v>0</v>
      </c>
      <c r="J332" s="168"/>
      <c r="K332" s="169">
        <v>0</v>
      </c>
      <c r="L332" s="170"/>
      <c r="M332" s="170"/>
      <c r="N332" s="342"/>
    </row>
    <row r="333" spans="1:14" s="30" customFormat="1" ht="16.5" customHeight="1">
      <c r="A333" s="90"/>
      <c r="B333" s="23" t="s">
        <v>412</v>
      </c>
      <c r="C333" s="21" t="s">
        <v>413</v>
      </c>
      <c r="D333" s="70">
        <v>1758</v>
      </c>
      <c r="E333" s="70"/>
      <c r="F333" s="70">
        <v>983</v>
      </c>
      <c r="G333" s="170">
        <f t="shared" si="65"/>
        <v>775</v>
      </c>
      <c r="H333" s="170">
        <f t="shared" si="66"/>
        <v>775</v>
      </c>
      <c r="I333" s="70"/>
      <c r="J333" s="168"/>
      <c r="K333" s="169"/>
      <c r="L333" s="170"/>
      <c r="M333" s="170"/>
      <c r="N333" s="342"/>
    </row>
    <row r="334" spans="1:14" s="30" customFormat="1" ht="15.75" customHeight="1">
      <c r="A334" s="90"/>
      <c r="B334" s="23" t="s">
        <v>733</v>
      </c>
      <c r="C334" s="21" t="s">
        <v>734</v>
      </c>
      <c r="D334" s="70">
        <v>38850</v>
      </c>
      <c r="E334" s="70"/>
      <c r="F334" s="70"/>
      <c r="G334" s="170">
        <f t="shared" si="65"/>
        <v>38850</v>
      </c>
      <c r="H334" s="170">
        <f t="shared" si="66"/>
        <v>38850</v>
      </c>
      <c r="I334" s="70">
        <v>0</v>
      </c>
      <c r="J334" s="168"/>
      <c r="K334" s="169">
        <v>0</v>
      </c>
      <c r="L334" s="170"/>
      <c r="M334" s="170"/>
      <c r="N334" s="342"/>
    </row>
    <row r="335" spans="1:14" s="30" customFormat="1" ht="17.25" customHeight="1">
      <c r="A335" s="90"/>
      <c r="B335" s="23" t="s">
        <v>183</v>
      </c>
      <c r="C335" s="20" t="s">
        <v>186</v>
      </c>
      <c r="D335" s="70">
        <v>2000</v>
      </c>
      <c r="E335" s="70"/>
      <c r="F335" s="70">
        <v>748</v>
      </c>
      <c r="G335" s="170">
        <f t="shared" si="65"/>
        <v>1252</v>
      </c>
      <c r="H335" s="170">
        <f t="shared" si="66"/>
        <v>1252</v>
      </c>
      <c r="I335" s="70"/>
      <c r="J335" s="168"/>
      <c r="K335" s="169"/>
      <c r="L335" s="170"/>
      <c r="M335" s="170"/>
      <c r="N335" s="342"/>
    </row>
    <row r="336" spans="1:14" s="30" customFormat="1" ht="16.5" customHeight="1">
      <c r="A336" s="129" t="s">
        <v>140</v>
      </c>
      <c r="B336" s="78"/>
      <c r="C336" s="59" t="s">
        <v>142</v>
      </c>
      <c r="D336" s="166">
        <f>SUM(D337:D338)</f>
        <v>170</v>
      </c>
      <c r="E336" s="166">
        <f>SUM(E337:E338)</f>
        <v>0</v>
      </c>
      <c r="F336" s="166">
        <f>SUM(F337:F338)</f>
        <v>170</v>
      </c>
      <c r="G336" s="166">
        <f>SUM(G337:G338)</f>
        <v>0</v>
      </c>
      <c r="H336" s="166">
        <f aca="true" t="shared" si="67" ref="H336:N336">SUM(H337:H338)</f>
        <v>0</v>
      </c>
      <c r="I336" s="166">
        <f t="shared" si="67"/>
        <v>0</v>
      </c>
      <c r="J336" s="166">
        <f t="shared" si="67"/>
        <v>0</v>
      </c>
      <c r="K336" s="166">
        <f t="shared" si="67"/>
        <v>0</v>
      </c>
      <c r="L336" s="166">
        <f t="shared" si="67"/>
        <v>0</v>
      </c>
      <c r="M336" s="166">
        <f t="shared" si="67"/>
        <v>0</v>
      </c>
      <c r="N336" s="167">
        <f t="shared" si="67"/>
        <v>0</v>
      </c>
    </row>
    <row r="337" spans="1:14" s="30" customFormat="1" ht="16.5" customHeight="1">
      <c r="A337" s="90"/>
      <c r="B337" s="23" t="s">
        <v>410</v>
      </c>
      <c r="C337" s="20" t="s">
        <v>411</v>
      </c>
      <c r="D337" s="70">
        <v>120</v>
      </c>
      <c r="E337" s="70"/>
      <c r="F337" s="70">
        <v>120</v>
      </c>
      <c r="G337" s="170">
        <f>D337+E337-F337</f>
        <v>0</v>
      </c>
      <c r="H337" s="70">
        <f>G337</f>
        <v>0</v>
      </c>
      <c r="I337" s="70">
        <f>H337</f>
        <v>0</v>
      </c>
      <c r="J337" s="168">
        <v>0</v>
      </c>
      <c r="K337" s="169">
        <v>0</v>
      </c>
      <c r="L337" s="170"/>
      <c r="M337" s="170"/>
      <c r="N337" s="342"/>
    </row>
    <row r="338" spans="1:14" s="30" customFormat="1" ht="16.5" customHeight="1">
      <c r="A338" s="90"/>
      <c r="B338" s="23" t="s">
        <v>721</v>
      </c>
      <c r="C338" s="20" t="s">
        <v>16</v>
      </c>
      <c r="D338" s="70">
        <v>50</v>
      </c>
      <c r="E338" s="70"/>
      <c r="F338" s="70">
        <v>50</v>
      </c>
      <c r="G338" s="170">
        <f>D338+E338-F338</f>
        <v>0</v>
      </c>
      <c r="H338" s="70">
        <f>G338</f>
        <v>0</v>
      </c>
      <c r="I338" s="70">
        <v>0</v>
      </c>
      <c r="J338" s="168">
        <v>0</v>
      </c>
      <c r="K338" s="169">
        <v>0</v>
      </c>
      <c r="L338" s="170"/>
      <c r="M338" s="170"/>
      <c r="N338" s="342"/>
    </row>
    <row r="339" spans="1:15" s="30" customFormat="1" ht="22.5" customHeight="1">
      <c r="A339" s="129" t="s">
        <v>143</v>
      </c>
      <c r="B339" s="78"/>
      <c r="C339" s="59" t="s">
        <v>144</v>
      </c>
      <c r="D339" s="166">
        <f>SUM(D340:D346)</f>
        <v>63366</v>
      </c>
      <c r="E339" s="166">
        <f aca="true" t="shared" si="68" ref="E339:O339">SUM(E340:E346)</f>
        <v>12215</v>
      </c>
      <c r="F339" s="166">
        <f t="shared" si="68"/>
        <v>15034</v>
      </c>
      <c r="G339" s="166">
        <f t="shared" si="68"/>
        <v>60547</v>
      </c>
      <c r="H339" s="166">
        <f t="shared" si="68"/>
        <v>60547</v>
      </c>
      <c r="I339" s="166">
        <f t="shared" si="68"/>
        <v>18720</v>
      </c>
      <c r="J339" s="166">
        <f t="shared" si="68"/>
        <v>3794</v>
      </c>
      <c r="K339" s="166">
        <f t="shared" si="68"/>
        <v>12000</v>
      </c>
      <c r="L339" s="166">
        <f t="shared" si="68"/>
        <v>0</v>
      </c>
      <c r="M339" s="166">
        <f t="shared" si="68"/>
        <v>0</v>
      </c>
      <c r="N339" s="166">
        <f t="shared" si="68"/>
        <v>0</v>
      </c>
      <c r="O339" s="166">
        <f t="shared" si="68"/>
        <v>0</v>
      </c>
    </row>
    <row r="340" spans="1:14" s="30" customFormat="1" ht="17.25" customHeight="1">
      <c r="A340" s="90"/>
      <c r="B340" s="23" t="s">
        <v>138</v>
      </c>
      <c r="C340" s="20" t="s">
        <v>339</v>
      </c>
      <c r="D340" s="70">
        <v>12000</v>
      </c>
      <c r="E340" s="70"/>
      <c r="F340" s="70"/>
      <c r="G340" s="170">
        <f aca="true" t="shared" si="69" ref="G340:G346">D340+E340-F340</f>
        <v>12000</v>
      </c>
      <c r="H340" s="70">
        <f aca="true" t="shared" si="70" ref="H340:H346">G340</f>
        <v>12000</v>
      </c>
      <c r="I340" s="70">
        <v>0</v>
      </c>
      <c r="J340" s="168">
        <v>0</v>
      </c>
      <c r="K340" s="169">
        <f>H340</f>
        <v>12000</v>
      </c>
      <c r="L340" s="170"/>
      <c r="M340" s="170"/>
      <c r="N340" s="342"/>
    </row>
    <row r="341" spans="1:14" s="30" customFormat="1" ht="19.5" customHeight="1">
      <c r="A341" s="90"/>
      <c r="B341" s="23" t="s">
        <v>417</v>
      </c>
      <c r="C341" s="20" t="s">
        <v>340</v>
      </c>
      <c r="D341" s="70">
        <v>8800</v>
      </c>
      <c r="E341" s="70"/>
      <c r="F341" s="70">
        <v>4000</v>
      </c>
      <c r="G341" s="170">
        <f t="shared" si="69"/>
        <v>4800</v>
      </c>
      <c r="H341" s="70">
        <f t="shared" si="70"/>
        <v>4800</v>
      </c>
      <c r="I341" s="70">
        <v>0</v>
      </c>
      <c r="J341" s="168"/>
      <c r="K341" s="169">
        <v>0</v>
      </c>
      <c r="L341" s="170"/>
      <c r="M341" s="170"/>
      <c r="N341" s="342"/>
    </row>
    <row r="342" spans="1:14" s="30" customFormat="1" ht="19.5" customHeight="1">
      <c r="A342" s="90"/>
      <c r="B342" s="23" t="s">
        <v>714</v>
      </c>
      <c r="C342" s="20" t="s">
        <v>245</v>
      </c>
      <c r="D342" s="70">
        <v>18720</v>
      </c>
      <c r="E342" s="70"/>
      <c r="F342" s="70"/>
      <c r="G342" s="170">
        <f t="shared" si="69"/>
        <v>18720</v>
      </c>
      <c r="H342" s="70">
        <f t="shared" si="70"/>
        <v>18720</v>
      </c>
      <c r="I342" s="70">
        <f>H342</f>
        <v>18720</v>
      </c>
      <c r="J342" s="168"/>
      <c r="K342" s="169">
        <v>0</v>
      </c>
      <c r="L342" s="170"/>
      <c r="M342" s="170"/>
      <c r="N342" s="342"/>
    </row>
    <row r="343" spans="1:14" s="30" customFormat="1" ht="15" customHeight="1">
      <c r="A343" s="90"/>
      <c r="B343" s="23" t="s">
        <v>12</v>
      </c>
      <c r="C343" s="20" t="s">
        <v>47</v>
      </c>
      <c r="D343" s="70">
        <v>3369</v>
      </c>
      <c r="E343" s="70"/>
      <c r="F343" s="70">
        <v>34</v>
      </c>
      <c r="G343" s="170">
        <f t="shared" si="69"/>
        <v>3335</v>
      </c>
      <c r="H343" s="70">
        <f t="shared" si="70"/>
        <v>3335</v>
      </c>
      <c r="I343" s="70">
        <v>0</v>
      </c>
      <c r="J343" s="168">
        <f>H343</f>
        <v>3335</v>
      </c>
      <c r="K343" s="169">
        <v>0</v>
      </c>
      <c r="L343" s="170"/>
      <c r="M343" s="170"/>
      <c r="N343" s="342"/>
    </row>
    <row r="344" spans="1:14" s="30" customFormat="1" ht="15.75" customHeight="1">
      <c r="A344" s="90"/>
      <c r="B344" s="23" t="s">
        <v>719</v>
      </c>
      <c r="C344" s="20" t="s">
        <v>720</v>
      </c>
      <c r="D344" s="70">
        <v>459</v>
      </c>
      <c r="E344" s="70"/>
      <c r="F344" s="70"/>
      <c r="G344" s="170">
        <f t="shared" si="69"/>
        <v>459</v>
      </c>
      <c r="H344" s="70">
        <f t="shared" si="70"/>
        <v>459</v>
      </c>
      <c r="I344" s="70">
        <v>0</v>
      </c>
      <c r="J344" s="168">
        <f>H344</f>
        <v>459</v>
      </c>
      <c r="K344" s="169">
        <v>0</v>
      </c>
      <c r="L344" s="170"/>
      <c r="M344" s="170"/>
      <c r="N344" s="342"/>
    </row>
    <row r="345" spans="1:14" s="30" customFormat="1" ht="15.75" customHeight="1">
      <c r="A345" s="90"/>
      <c r="B345" s="23" t="s">
        <v>727</v>
      </c>
      <c r="C345" s="21" t="s">
        <v>728</v>
      </c>
      <c r="D345" s="70">
        <v>20018</v>
      </c>
      <c r="E345" s="70">
        <v>800</v>
      </c>
      <c r="F345" s="70">
        <v>11000</v>
      </c>
      <c r="G345" s="170">
        <f t="shared" si="69"/>
        <v>9818</v>
      </c>
      <c r="H345" s="70">
        <f t="shared" si="70"/>
        <v>9818</v>
      </c>
      <c r="I345" s="70">
        <v>0</v>
      </c>
      <c r="J345" s="168"/>
      <c r="K345" s="169">
        <v>0</v>
      </c>
      <c r="L345" s="170"/>
      <c r="M345" s="170"/>
      <c r="N345" s="342"/>
    </row>
    <row r="346" spans="1:14" s="30" customFormat="1" ht="15.75" customHeight="1">
      <c r="A346" s="90"/>
      <c r="B346" s="23" t="s">
        <v>182</v>
      </c>
      <c r="C346" s="20" t="s">
        <v>659</v>
      </c>
      <c r="D346" s="70">
        <v>0</v>
      </c>
      <c r="E346" s="70">
        <v>11415</v>
      </c>
      <c r="F346" s="70"/>
      <c r="G346" s="170">
        <f t="shared" si="69"/>
        <v>11415</v>
      </c>
      <c r="H346" s="70">
        <f t="shared" si="70"/>
        <v>11415</v>
      </c>
      <c r="I346" s="70"/>
      <c r="J346" s="168"/>
      <c r="K346" s="169"/>
      <c r="L346" s="170"/>
      <c r="M346" s="170"/>
      <c r="N346" s="342"/>
    </row>
    <row r="347" spans="1:14" s="30" customFormat="1" ht="18" customHeight="1">
      <c r="A347" s="129" t="s">
        <v>145</v>
      </c>
      <c r="B347" s="83"/>
      <c r="C347" s="62" t="s">
        <v>49</v>
      </c>
      <c r="D347" s="166">
        <f>SUM(D348:D353)</f>
        <v>140287</v>
      </c>
      <c r="E347" s="166">
        <f aca="true" t="shared" si="71" ref="E347:N347">SUM(E348:E353)</f>
        <v>0</v>
      </c>
      <c r="F347" s="166">
        <f t="shared" si="71"/>
        <v>0</v>
      </c>
      <c r="G347" s="166">
        <f t="shared" si="71"/>
        <v>140287</v>
      </c>
      <c r="H347" s="166">
        <f t="shared" si="71"/>
        <v>140287</v>
      </c>
      <c r="I347" s="166">
        <f t="shared" si="71"/>
        <v>13435</v>
      </c>
      <c r="J347" s="166">
        <f t="shared" si="71"/>
        <v>2674</v>
      </c>
      <c r="K347" s="166">
        <f t="shared" si="71"/>
        <v>0</v>
      </c>
      <c r="L347" s="166">
        <f t="shared" si="71"/>
        <v>0</v>
      </c>
      <c r="M347" s="166">
        <f t="shared" si="71"/>
        <v>0</v>
      </c>
      <c r="N347" s="167">
        <f t="shared" si="71"/>
        <v>0</v>
      </c>
    </row>
    <row r="348" spans="1:14" s="30" customFormat="1" ht="18" customHeight="1">
      <c r="A348" s="332"/>
      <c r="B348" s="86" t="s">
        <v>714</v>
      </c>
      <c r="C348" s="20" t="s">
        <v>245</v>
      </c>
      <c r="D348" s="172">
        <v>13435</v>
      </c>
      <c r="E348" s="172"/>
      <c r="F348" s="172"/>
      <c r="G348" s="172">
        <f aca="true" t="shared" si="72" ref="G348:G353">D348+E348-F348</f>
        <v>13435</v>
      </c>
      <c r="H348" s="172">
        <f>G348</f>
        <v>13435</v>
      </c>
      <c r="I348" s="172">
        <f>H348</f>
        <v>13435</v>
      </c>
      <c r="J348" s="176"/>
      <c r="K348" s="176"/>
      <c r="L348" s="176"/>
      <c r="M348" s="176"/>
      <c r="N348" s="356"/>
    </row>
    <row r="349" spans="1:14" s="30" customFormat="1" ht="18" customHeight="1">
      <c r="A349" s="332"/>
      <c r="B349" s="86" t="s">
        <v>12</v>
      </c>
      <c r="C349" s="20" t="s">
        <v>47</v>
      </c>
      <c r="D349" s="172">
        <v>2345</v>
      </c>
      <c r="E349" s="172"/>
      <c r="F349" s="172"/>
      <c r="G349" s="172">
        <f t="shared" si="72"/>
        <v>2345</v>
      </c>
      <c r="H349" s="172">
        <f>G349</f>
        <v>2345</v>
      </c>
      <c r="I349" s="176"/>
      <c r="J349" s="172">
        <f>H349</f>
        <v>2345</v>
      </c>
      <c r="K349" s="176"/>
      <c r="L349" s="176"/>
      <c r="M349" s="176"/>
      <c r="N349" s="356"/>
    </row>
    <row r="350" spans="1:14" s="30" customFormat="1" ht="18" customHeight="1">
      <c r="A350" s="332"/>
      <c r="B350" s="86" t="s">
        <v>719</v>
      </c>
      <c r="C350" s="20" t="s">
        <v>720</v>
      </c>
      <c r="D350" s="172">
        <v>329</v>
      </c>
      <c r="E350" s="172"/>
      <c r="F350" s="172"/>
      <c r="G350" s="172">
        <f t="shared" si="72"/>
        <v>329</v>
      </c>
      <c r="H350" s="172">
        <f>G350</f>
        <v>329</v>
      </c>
      <c r="I350" s="176"/>
      <c r="J350" s="172">
        <f>H350</f>
        <v>329</v>
      </c>
      <c r="K350" s="176"/>
      <c r="L350" s="176"/>
      <c r="M350" s="176"/>
      <c r="N350" s="356"/>
    </row>
    <row r="351" spans="1:14" s="30" customFormat="1" ht="18" customHeight="1">
      <c r="A351" s="332"/>
      <c r="B351" s="86" t="s">
        <v>721</v>
      </c>
      <c r="C351" s="20" t="s">
        <v>16</v>
      </c>
      <c r="D351" s="172">
        <v>45200</v>
      </c>
      <c r="E351" s="172"/>
      <c r="F351" s="172"/>
      <c r="G351" s="172">
        <f t="shared" si="72"/>
        <v>45200</v>
      </c>
      <c r="H351" s="172">
        <f>G351</f>
        <v>45200</v>
      </c>
      <c r="I351" s="176"/>
      <c r="J351" s="172"/>
      <c r="K351" s="176"/>
      <c r="L351" s="176"/>
      <c r="M351" s="176"/>
      <c r="N351" s="356"/>
    </row>
    <row r="352" spans="1:14" s="30" customFormat="1" ht="18" customHeight="1">
      <c r="A352" s="332"/>
      <c r="B352" s="86" t="s">
        <v>727</v>
      </c>
      <c r="C352" s="21" t="s">
        <v>728</v>
      </c>
      <c r="D352" s="172">
        <v>24068</v>
      </c>
      <c r="E352" s="172"/>
      <c r="F352" s="172"/>
      <c r="G352" s="172">
        <f t="shared" si="72"/>
        <v>24068</v>
      </c>
      <c r="H352" s="172">
        <f>G352</f>
        <v>24068</v>
      </c>
      <c r="I352" s="176"/>
      <c r="J352" s="172"/>
      <c r="K352" s="176"/>
      <c r="L352" s="176"/>
      <c r="M352" s="176"/>
      <c r="N352" s="356"/>
    </row>
    <row r="353" spans="1:14" s="30" customFormat="1" ht="17.25" customHeight="1">
      <c r="A353" s="90"/>
      <c r="B353" s="23" t="s">
        <v>733</v>
      </c>
      <c r="C353" s="21" t="s">
        <v>734</v>
      </c>
      <c r="D353" s="70">
        <v>54910</v>
      </c>
      <c r="E353" s="70"/>
      <c r="F353" s="172"/>
      <c r="G353" s="170">
        <f t="shared" si="72"/>
        <v>54910</v>
      </c>
      <c r="H353" s="70">
        <f>G353</f>
        <v>54910</v>
      </c>
      <c r="I353" s="70">
        <v>0</v>
      </c>
      <c r="J353" s="168"/>
      <c r="K353" s="169">
        <v>0</v>
      </c>
      <c r="L353" s="170"/>
      <c r="M353" s="170"/>
      <c r="N353" s="342"/>
    </row>
    <row r="354" spans="1:14" s="29" customFormat="1" ht="18.75" customHeight="1">
      <c r="A354" s="92" t="s">
        <v>228</v>
      </c>
      <c r="B354" s="88"/>
      <c r="C354" s="330" t="s">
        <v>303</v>
      </c>
      <c r="D354" s="102">
        <f>D355</f>
        <v>418202</v>
      </c>
      <c r="E354" s="102">
        <f>E355</f>
        <v>0</v>
      </c>
      <c r="F354" s="102">
        <f>F355</f>
        <v>4</v>
      </c>
      <c r="G354" s="102">
        <f>G355</f>
        <v>418198</v>
      </c>
      <c r="H354" s="102">
        <f aca="true" t="shared" si="73" ref="H354:N354">H355</f>
        <v>418198</v>
      </c>
      <c r="I354" s="102">
        <f t="shared" si="73"/>
        <v>16698</v>
      </c>
      <c r="J354" s="102">
        <f t="shared" si="73"/>
        <v>3377</v>
      </c>
      <c r="K354" s="102">
        <f t="shared" si="73"/>
        <v>0</v>
      </c>
      <c r="L354" s="102">
        <f t="shared" si="73"/>
        <v>0</v>
      </c>
      <c r="M354" s="102">
        <f t="shared" si="73"/>
        <v>0</v>
      </c>
      <c r="N354" s="103">
        <f t="shared" si="73"/>
        <v>0</v>
      </c>
    </row>
    <row r="355" spans="1:14" s="30" customFormat="1" ht="16.5" customHeight="1">
      <c r="A355" s="129" t="s">
        <v>229</v>
      </c>
      <c r="B355" s="83"/>
      <c r="C355" s="62" t="s">
        <v>230</v>
      </c>
      <c r="D355" s="166">
        <f aca="true" t="shared" si="74" ref="D355:N355">SUM(D356:D371)</f>
        <v>418202</v>
      </c>
      <c r="E355" s="166">
        <f t="shared" si="74"/>
        <v>0</v>
      </c>
      <c r="F355" s="166">
        <f t="shared" si="74"/>
        <v>4</v>
      </c>
      <c r="G355" s="166">
        <f t="shared" si="74"/>
        <v>418198</v>
      </c>
      <c r="H355" s="166">
        <f t="shared" si="74"/>
        <v>418198</v>
      </c>
      <c r="I355" s="166">
        <f t="shared" si="74"/>
        <v>16698</v>
      </c>
      <c r="J355" s="166">
        <f t="shared" si="74"/>
        <v>3377</v>
      </c>
      <c r="K355" s="166">
        <f t="shared" si="74"/>
        <v>0</v>
      </c>
      <c r="L355" s="166">
        <f t="shared" si="74"/>
        <v>0</v>
      </c>
      <c r="M355" s="166">
        <f t="shared" si="74"/>
        <v>0</v>
      </c>
      <c r="N355" s="167">
        <f t="shared" si="74"/>
        <v>0</v>
      </c>
    </row>
    <row r="356" spans="1:14" s="30" customFormat="1" ht="18.75" customHeight="1">
      <c r="A356" s="90"/>
      <c r="B356" s="23" t="s">
        <v>231</v>
      </c>
      <c r="C356" s="21" t="s">
        <v>232</v>
      </c>
      <c r="D356" s="70">
        <v>265131</v>
      </c>
      <c r="E356" s="70"/>
      <c r="F356" s="70"/>
      <c r="G356" s="170">
        <f>D356+E356-F356</f>
        <v>265131</v>
      </c>
      <c r="H356" s="70">
        <f>G356</f>
        <v>265131</v>
      </c>
      <c r="I356" s="70">
        <v>0</v>
      </c>
      <c r="J356" s="168"/>
      <c r="K356" s="169">
        <v>0</v>
      </c>
      <c r="L356" s="170"/>
      <c r="M356" s="170"/>
      <c r="N356" s="342"/>
    </row>
    <row r="357" spans="1:14" s="30" customFormat="1" ht="19.5" customHeight="1">
      <c r="A357" s="90"/>
      <c r="B357" s="23" t="s">
        <v>233</v>
      </c>
      <c r="C357" s="21" t="s">
        <v>232</v>
      </c>
      <c r="D357" s="70">
        <v>117655</v>
      </c>
      <c r="E357" s="70"/>
      <c r="F357" s="70">
        <v>4</v>
      </c>
      <c r="G357" s="170">
        <f aca="true" t="shared" si="75" ref="G357:G371">D357+E357-F357</f>
        <v>117651</v>
      </c>
      <c r="H357" s="70">
        <f aca="true" t="shared" si="76" ref="H357:H371">G357</f>
        <v>117651</v>
      </c>
      <c r="I357" s="70">
        <v>0</v>
      </c>
      <c r="J357" s="168"/>
      <c r="K357" s="169">
        <v>0</v>
      </c>
      <c r="L357" s="170"/>
      <c r="M357" s="170"/>
      <c r="N357" s="342"/>
    </row>
    <row r="358" spans="1:14" s="30" customFormat="1" ht="18" customHeight="1">
      <c r="A358" s="90"/>
      <c r="B358" s="23" t="s">
        <v>168</v>
      </c>
      <c r="C358" s="20" t="s">
        <v>245</v>
      </c>
      <c r="D358" s="70">
        <v>9149</v>
      </c>
      <c r="E358" s="70"/>
      <c r="F358" s="70"/>
      <c r="G358" s="170">
        <f t="shared" si="75"/>
        <v>9149</v>
      </c>
      <c r="H358" s="70">
        <f t="shared" si="76"/>
        <v>9149</v>
      </c>
      <c r="I358" s="70">
        <f>H358</f>
        <v>9149</v>
      </c>
      <c r="J358" s="168"/>
      <c r="K358" s="169"/>
      <c r="L358" s="170"/>
      <c r="M358" s="170"/>
      <c r="N358" s="342"/>
    </row>
    <row r="359" spans="1:14" s="30" customFormat="1" ht="19.5" customHeight="1">
      <c r="A359" s="90"/>
      <c r="B359" s="23" t="s">
        <v>169</v>
      </c>
      <c r="C359" s="20" t="s">
        <v>245</v>
      </c>
      <c r="D359" s="70">
        <v>3049</v>
      </c>
      <c r="E359" s="70"/>
      <c r="F359" s="70"/>
      <c r="G359" s="170">
        <f t="shared" si="75"/>
        <v>3049</v>
      </c>
      <c r="H359" s="70">
        <f t="shared" si="76"/>
        <v>3049</v>
      </c>
      <c r="I359" s="70">
        <f>H359</f>
        <v>3049</v>
      </c>
      <c r="J359" s="168"/>
      <c r="K359" s="169"/>
      <c r="L359" s="170"/>
      <c r="M359" s="170"/>
      <c r="N359" s="342"/>
    </row>
    <row r="360" spans="1:14" s="30" customFormat="1" ht="18.75" customHeight="1">
      <c r="A360" s="90"/>
      <c r="B360" s="23" t="s">
        <v>170</v>
      </c>
      <c r="C360" s="20" t="s">
        <v>47</v>
      </c>
      <c r="D360" s="70">
        <v>2226</v>
      </c>
      <c r="E360" s="70"/>
      <c r="F360" s="70"/>
      <c r="G360" s="170">
        <f t="shared" si="75"/>
        <v>2226</v>
      </c>
      <c r="H360" s="70">
        <f t="shared" si="76"/>
        <v>2226</v>
      </c>
      <c r="I360" s="70">
        <v>0</v>
      </c>
      <c r="J360" s="168">
        <f>H360</f>
        <v>2226</v>
      </c>
      <c r="K360" s="169"/>
      <c r="L360" s="170"/>
      <c r="M360" s="170"/>
      <c r="N360" s="342"/>
    </row>
    <row r="361" spans="1:14" s="30" customFormat="1" ht="16.5" customHeight="1">
      <c r="A361" s="90"/>
      <c r="B361" s="23" t="s">
        <v>171</v>
      </c>
      <c r="C361" s="20" t="s">
        <v>47</v>
      </c>
      <c r="D361" s="70">
        <v>742</v>
      </c>
      <c r="E361" s="70"/>
      <c r="F361" s="70"/>
      <c r="G361" s="170">
        <f t="shared" si="75"/>
        <v>742</v>
      </c>
      <c r="H361" s="70">
        <f t="shared" si="76"/>
        <v>742</v>
      </c>
      <c r="I361" s="70">
        <v>0</v>
      </c>
      <c r="J361" s="168">
        <f>H361</f>
        <v>742</v>
      </c>
      <c r="K361" s="169"/>
      <c r="L361" s="170"/>
      <c r="M361" s="170"/>
      <c r="N361" s="342"/>
    </row>
    <row r="362" spans="1:14" s="30" customFormat="1" ht="15.75" customHeight="1">
      <c r="A362" s="90"/>
      <c r="B362" s="23" t="s">
        <v>172</v>
      </c>
      <c r="C362" s="20" t="s">
        <v>720</v>
      </c>
      <c r="D362" s="70">
        <v>307</v>
      </c>
      <c r="E362" s="70"/>
      <c r="F362" s="70"/>
      <c r="G362" s="170">
        <f t="shared" si="75"/>
        <v>307</v>
      </c>
      <c r="H362" s="70">
        <f t="shared" si="76"/>
        <v>307</v>
      </c>
      <c r="I362" s="70">
        <v>0</v>
      </c>
      <c r="J362" s="168">
        <f>H362</f>
        <v>307</v>
      </c>
      <c r="K362" s="169"/>
      <c r="L362" s="170"/>
      <c r="M362" s="170"/>
      <c r="N362" s="342"/>
    </row>
    <row r="363" spans="1:14" s="30" customFormat="1" ht="15.75" customHeight="1">
      <c r="A363" s="90"/>
      <c r="B363" s="23" t="s">
        <v>173</v>
      </c>
      <c r="C363" s="20" t="s">
        <v>720</v>
      </c>
      <c r="D363" s="70">
        <v>102</v>
      </c>
      <c r="E363" s="70"/>
      <c r="F363" s="70"/>
      <c r="G363" s="170">
        <f t="shared" si="75"/>
        <v>102</v>
      </c>
      <c r="H363" s="70">
        <f t="shared" si="76"/>
        <v>102</v>
      </c>
      <c r="I363" s="70">
        <v>0</v>
      </c>
      <c r="J363" s="168">
        <f>H363</f>
        <v>102</v>
      </c>
      <c r="K363" s="169"/>
      <c r="L363" s="170"/>
      <c r="M363" s="170"/>
      <c r="N363" s="342"/>
    </row>
    <row r="364" spans="1:14" s="30" customFormat="1" ht="18" customHeight="1">
      <c r="A364" s="90"/>
      <c r="B364" s="23" t="s">
        <v>234</v>
      </c>
      <c r="C364" s="21" t="s">
        <v>411</v>
      </c>
      <c r="D364" s="70">
        <v>3375</v>
      </c>
      <c r="E364" s="70"/>
      <c r="F364" s="70"/>
      <c r="G364" s="170">
        <f t="shared" si="75"/>
        <v>3375</v>
      </c>
      <c r="H364" s="70">
        <f t="shared" si="76"/>
        <v>3375</v>
      </c>
      <c r="I364" s="70">
        <f>H364</f>
        <v>3375</v>
      </c>
      <c r="J364" s="168"/>
      <c r="K364" s="169">
        <v>0</v>
      </c>
      <c r="L364" s="170"/>
      <c r="M364" s="170"/>
      <c r="N364" s="342"/>
    </row>
    <row r="365" spans="1:14" s="30" customFormat="1" ht="15.75" customHeight="1">
      <c r="A365" s="90"/>
      <c r="B365" s="23" t="s">
        <v>235</v>
      </c>
      <c r="C365" s="21" t="s">
        <v>411</v>
      </c>
      <c r="D365" s="70">
        <v>1125</v>
      </c>
      <c r="E365" s="70"/>
      <c r="F365" s="70"/>
      <c r="G365" s="170">
        <f t="shared" si="75"/>
        <v>1125</v>
      </c>
      <c r="H365" s="70">
        <f t="shared" si="76"/>
        <v>1125</v>
      </c>
      <c r="I365" s="70">
        <f>H365</f>
        <v>1125</v>
      </c>
      <c r="J365" s="168"/>
      <c r="K365" s="169">
        <v>0</v>
      </c>
      <c r="L365" s="170"/>
      <c r="M365" s="170"/>
      <c r="N365" s="342"/>
    </row>
    <row r="366" spans="1:14" s="30" customFormat="1" ht="15.75" customHeight="1">
      <c r="A366" s="90"/>
      <c r="B366" s="23" t="s">
        <v>236</v>
      </c>
      <c r="C366" s="21" t="s">
        <v>722</v>
      </c>
      <c r="D366" s="70">
        <v>5239</v>
      </c>
      <c r="E366" s="70"/>
      <c r="F366" s="70"/>
      <c r="G366" s="170">
        <f t="shared" si="75"/>
        <v>5239</v>
      </c>
      <c r="H366" s="70">
        <f t="shared" si="76"/>
        <v>5239</v>
      </c>
      <c r="I366" s="70">
        <v>0</v>
      </c>
      <c r="J366" s="168"/>
      <c r="K366" s="169">
        <v>0</v>
      </c>
      <c r="L366" s="170"/>
      <c r="M366" s="170"/>
      <c r="N366" s="342"/>
    </row>
    <row r="367" spans="1:14" s="30" customFormat="1" ht="15.75" customHeight="1">
      <c r="A367" s="90"/>
      <c r="B367" s="23" t="s">
        <v>239</v>
      </c>
      <c r="C367" s="21" t="s">
        <v>722</v>
      </c>
      <c r="D367" s="70">
        <v>1746</v>
      </c>
      <c r="E367" s="70"/>
      <c r="F367" s="70"/>
      <c r="G367" s="170">
        <f t="shared" si="75"/>
        <v>1746</v>
      </c>
      <c r="H367" s="70">
        <f t="shared" si="76"/>
        <v>1746</v>
      </c>
      <c r="I367" s="70">
        <v>0</v>
      </c>
      <c r="J367" s="168"/>
      <c r="K367" s="169">
        <v>0</v>
      </c>
      <c r="L367" s="170"/>
      <c r="M367" s="170"/>
      <c r="N367" s="342"/>
    </row>
    <row r="368" spans="1:14" s="30" customFormat="1" ht="15" customHeight="1">
      <c r="A368" s="90"/>
      <c r="B368" s="23" t="s">
        <v>237</v>
      </c>
      <c r="C368" s="21" t="s">
        <v>65</v>
      </c>
      <c r="D368" s="70">
        <v>5817</v>
      </c>
      <c r="E368" s="70"/>
      <c r="F368" s="70"/>
      <c r="G368" s="170">
        <f t="shared" si="75"/>
        <v>5817</v>
      </c>
      <c r="H368" s="70">
        <f t="shared" si="76"/>
        <v>5817</v>
      </c>
      <c r="I368" s="70">
        <v>0</v>
      </c>
      <c r="J368" s="168"/>
      <c r="K368" s="169">
        <v>0</v>
      </c>
      <c r="L368" s="170"/>
      <c r="M368" s="170"/>
      <c r="N368" s="342"/>
    </row>
    <row r="369" spans="1:14" s="30" customFormat="1" ht="15.75" customHeight="1">
      <c r="A369" s="90"/>
      <c r="B369" s="23" t="s">
        <v>238</v>
      </c>
      <c r="C369" s="21" t="s">
        <v>65</v>
      </c>
      <c r="D369" s="70">
        <v>1939</v>
      </c>
      <c r="E369" s="70"/>
      <c r="F369" s="70"/>
      <c r="G369" s="170">
        <f t="shared" si="75"/>
        <v>1939</v>
      </c>
      <c r="H369" s="70">
        <f t="shared" si="76"/>
        <v>1939</v>
      </c>
      <c r="I369" s="70">
        <v>0</v>
      </c>
      <c r="J369" s="168"/>
      <c r="K369" s="169">
        <v>0</v>
      </c>
      <c r="L369" s="170"/>
      <c r="M369" s="170"/>
      <c r="N369" s="342"/>
    </row>
    <row r="370" spans="1:14" s="30" customFormat="1" ht="15.75" customHeight="1">
      <c r="A370" s="90"/>
      <c r="B370" s="23" t="s">
        <v>194</v>
      </c>
      <c r="C370" s="20" t="s">
        <v>186</v>
      </c>
      <c r="D370" s="70">
        <v>450</v>
      </c>
      <c r="E370" s="70"/>
      <c r="F370" s="70"/>
      <c r="G370" s="170">
        <f t="shared" si="75"/>
        <v>450</v>
      </c>
      <c r="H370" s="70">
        <f t="shared" si="76"/>
        <v>450</v>
      </c>
      <c r="I370" s="70">
        <v>0</v>
      </c>
      <c r="J370" s="168"/>
      <c r="K370" s="169"/>
      <c r="L370" s="170"/>
      <c r="M370" s="170"/>
      <c r="N370" s="342"/>
    </row>
    <row r="371" spans="1:14" s="30" customFormat="1" ht="16.5" customHeight="1">
      <c r="A371" s="90"/>
      <c r="B371" s="23" t="s">
        <v>195</v>
      </c>
      <c r="C371" s="20" t="s">
        <v>186</v>
      </c>
      <c r="D371" s="70">
        <v>150</v>
      </c>
      <c r="E371" s="70"/>
      <c r="F371" s="70"/>
      <c r="G371" s="170">
        <f t="shared" si="75"/>
        <v>150</v>
      </c>
      <c r="H371" s="70">
        <f t="shared" si="76"/>
        <v>150</v>
      </c>
      <c r="I371" s="70">
        <v>0</v>
      </c>
      <c r="J371" s="168"/>
      <c r="K371" s="169"/>
      <c r="L371" s="170"/>
      <c r="M371" s="170"/>
      <c r="N371" s="342"/>
    </row>
    <row r="372" spans="1:14" s="30" customFormat="1" ht="19.5" customHeight="1">
      <c r="A372" s="80" t="s">
        <v>146</v>
      </c>
      <c r="B372" s="88"/>
      <c r="C372" s="330" t="s">
        <v>147</v>
      </c>
      <c r="D372" s="102">
        <f>D373+D379+D389</f>
        <v>7028916</v>
      </c>
      <c r="E372" s="102">
        <f>E373+E379+E389</f>
        <v>197112</v>
      </c>
      <c r="F372" s="102">
        <f>F373+F379+F389</f>
        <v>568588</v>
      </c>
      <c r="G372" s="102">
        <f>G373+G379+G389</f>
        <v>6657440</v>
      </c>
      <c r="H372" s="102">
        <f aca="true" t="shared" si="77" ref="H372:N372">H373+H379+H389</f>
        <v>1675668</v>
      </c>
      <c r="I372" s="102">
        <f t="shared" si="77"/>
        <v>13570</v>
      </c>
      <c r="J372" s="102">
        <f t="shared" si="77"/>
        <v>525</v>
      </c>
      <c r="K372" s="102">
        <f t="shared" si="77"/>
        <v>290000</v>
      </c>
      <c r="L372" s="102">
        <f t="shared" si="77"/>
        <v>0</v>
      </c>
      <c r="M372" s="102">
        <f t="shared" si="77"/>
        <v>0</v>
      </c>
      <c r="N372" s="103">
        <f t="shared" si="77"/>
        <v>4981772</v>
      </c>
    </row>
    <row r="373" spans="1:14" s="30" customFormat="1" ht="18" customHeight="1">
      <c r="A373" s="129" t="s">
        <v>148</v>
      </c>
      <c r="B373" s="83"/>
      <c r="C373" s="62" t="s">
        <v>149</v>
      </c>
      <c r="D373" s="166">
        <f>SUM(D374:D378)</f>
        <v>6355064</v>
      </c>
      <c r="E373" s="166">
        <f>SUM(E374:E378)</f>
        <v>191470</v>
      </c>
      <c r="F373" s="166">
        <f>SUM(F374:F378)</f>
        <v>562946</v>
      </c>
      <c r="G373" s="166">
        <f>SUM(G374:G378)</f>
        <v>5983588</v>
      </c>
      <c r="H373" s="166">
        <f aca="true" t="shared" si="78" ref="H373:N373">SUM(H374:H378)</f>
        <v>1001816</v>
      </c>
      <c r="I373" s="166">
        <f t="shared" si="78"/>
        <v>0</v>
      </c>
      <c r="J373" s="166">
        <f t="shared" si="78"/>
        <v>0</v>
      </c>
      <c r="K373" s="166">
        <f t="shared" si="78"/>
        <v>290000</v>
      </c>
      <c r="L373" s="166">
        <f t="shared" si="78"/>
        <v>0</v>
      </c>
      <c r="M373" s="166">
        <f t="shared" si="78"/>
        <v>0</v>
      </c>
      <c r="N373" s="167">
        <f t="shared" si="78"/>
        <v>4981772</v>
      </c>
    </row>
    <row r="374" spans="1:14" s="30" customFormat="1" ht="18" customHeight="1">
      <c r="A374" s="85"/>
      <c r="B374" s="23" t="s">
        <v>150</v>
      </c>
      <c r="C374" s="20" t="s">
        <v>461</v>
      </c>
      <c r="D374" s="70">
        <v>290000</v>
      </c>
      <c r="E374" s="70"/>
      <c r="F374" s="70"/>
      <c r="G374" s="170">
        <f>D374+E374-F374</f>
        <v>290000</v>
      </c>
      <c r="H374" s="70">
        <f>G374</f>
        <v>290000</v>
      </c>
      <c r="I374" s="70">
        <v>0</v>
      </c>
      <c r="J374" s="168"/>
      <c r="K374" s="169">
        <f>H374</f>
        <v>290000</v>
      </c>
      <c r="L374" s="170"/>
      <c r="M374" s="170"/>
      <c r="N374" s="342"/>
    </row>
    <row r="375" spans="1:14" s="30" customFormat="1" ht="29.25" customHeight="1">
      <c r="A375" s="85"/>
      <c r="B375" s="23" t="s">
        <v>756</v>
      </c>
      <c r="C375" s="117" t="s">
        <v>757</v>
      </c>
      <c r="D375" s="70">
        <v>1083292</v>
      </c>
      <c r="E375" s="70"/>
      <c r="F375" s="70">
        <v>371476</v>
      </c>
      <c r="G375" s="170">
        <f>D375+E375-F375</f>
        <v>711816</v>
      </c>
      <c r="H375" s="70">
        <f>G375</f>
        <v>711816</v>
      </c>
      <c r="I375" s="70"/>
      <c r="J375" s="168"/>
      <c r="K375" s="169"/>
      <c r="L375" s="170"/>
      <c r="M375" s="170"/>
      <c r="N375" s="342"/>
    </row>
    <row r="376" spans="1:14" s="30" customFormat="1" ht="18" customHeight="1">
      <c r="A376" s="85"/>
      <c r="B376" s="23" t="s">
        <v>19</v>
      </c>
      <c r="C376" s="20" t="s">
        <v>894</v>
      </c>
      <c r="D376" s="70">
        <v>559713</v>
      </c>
      <c r="E376" s="70"/>
      <c r="F376" s="70"/>
      <c r="G376" s="170">
        <f>D376+E376-F376</f>
        <v>559713</v>
      </c>
      <c r="H376" s="70"/>
      <c r="I376" s="70"/>
      <c r="J376" s="168"/>
      <c r="K376" s="169"/>
      <c r="L376" s="170"/>
      <c r="M376" s="170"/>
      <c r="N376" s="354">
        <f>G376</f>
        <v>559713</v>
      </c>
    </row>
    <row r="377" spans="1:14" s="30" customFormat="1" ht="21" customHeight="1">
      <c r="A377" s="85"/>
      <c r="B377" s="23" t="s">
        <v>224</v>
      </c>
      <c r="C377" s="20" t="s">
        <v>894</v>
      </c>
      <c r="D377" s="70">
        <v>2474579</v>
      </c>
      <c r="E377" s="70"/>
      <c r="F377" s="70">
        <v>191470</v>
      </c>
      <c r="G377" s="170">
        <f>D377+E377-F377</f>
        <v>2283109</v>
      </c>
      <c r="H377" s="70"/>
      <c r="I377" s="70">
        <v>0</v>
      </c>
      <c r="J377" s="168"/>
      <c r="K377" s="174">
        <v>0</v>
      </c>
      <c r="L377" s="170"/>
      <c r="M377" s="170"/>
      <c r="N377" s="354">
        <f>G377</f>
        <v>2283109</v>
      </c>
    </row>
    <row r="378" spans="1:14" s="30" customFormat="1" ht="22.5" customHeight="1">
      <c r="A378" s="85"/>
      <c r="B378" s="23" t="s">
        <v>335</v>
      </c>
      <c r="C378" s="20" t="s">
        <v>894</v>
      </c>
      <c r="D378" s="70">
        <v>1947480</v>
      </c>
      <c r="E378" s="70">
        <v>191470</v>
      </c>
      <c r="F378" s="70"/>
      <c r="G378" s="170">
        <f>D378+E378-F378</f>
        <v>2138950</v>
      </c>
      <c r="H378" s="70"/>
      <c r="I378" s="70">
        <v>0</v>
      </c>
      <c r="J378" s="168"/>
      <c r="K378" s="174">
        <v>0</v>
      </c>
      <c r="L378" s="170"/>
      <c r="M378" s="170"/>
      <c r="N378" s="354">
        <f>G378</f>
        <v>2138950</v>
      </c>
    </row>
    <row r="379" spans="1:14" s="29" customFormat="1" ht="18.75" customHeight="1">
      <c r="A379" s="129" t="s">
        <v>240</v>
      </c>
      <c r="B379" s="94"/>
      <c r="C379" s="59" t="s">
        <v>241</v>
      </c>
      <c r="D379" s="166">
        <f>SUM(D380:D388)</f>
        <v>29205</v>
      </c>
      <c r="E379" s="166">
        <f aca="true" t="shared" si="79" ref="E379:N379">SUM(E380:E388)</f>
        <v>5528</v>
      </c>
      <c r="F379" s="166">
        <f t="shared" si="79"/>
        <v>5528</v>
      </c>
      <c r="G379" s="166">
        <f t="shared" si="79"/>
        <v>29205</v>
      </c>
      <c r="H379" s="166">
        <f t="shared" si="79"/>
        <v>29205</v>
      </c>
      <c r="I379" s="166">
        <f t="shared" si="79"/>
        <v>13570</v>
      </c>
      <c r="J379" s="166">
        <f t="shared" si="79"/>
        <v>525</v>
      </c>
      <c r="K379" s="166">
        <f t="shared" si="79"/>
        <v>0</v>
      </c>
      <c r="L379" s="166">
        <f t="shared" si="79"/>
        <v>0</v>
      </c>
      <c r="M379" s="166">
        <f t="shared" si="79"/>
        <v>0</v>
      </c>
      <c r="N379" s="166">
        <f t="shared" si="79"/>
        <v>0</v>
      </c>
    </row>
    <row r="380" spans="1:14" s="29" customFormat="1" ht="18.75" customHeight="1">
      <c r="A380" s="332"/>
      <c r="B380" s="393" t="s">
        <v>714</v>
      </c>
      <c r="C380" s="20" t="s">
        <v>245</v>
      </c>
      <c r="D380" s="172">
        <v>3290</v>
      </c>
      <c r="E380" s="172"/>
      <c r="F380" s="172">
        <v>3290</v>
      </c>
      <c r="G380" s="172">
        <f aca="true" t="shared" si="80" ref="G380:G388">D380+E380-F380</f>
        <v>0</v>
      </c>
      <c r="H380" s="172">
        <f>G380</f>
        <v>0</v>
      </c>
      <c r="I380" s="172">
        <f>H380</f>
        <v>0</v>
      </c>
      <c r="J380" s="172"/>
      <c r="K380" s="172"/>
      <c r="L380" s="172"/>
      <c r="M380" s="176"/>
      <c r="N380" s="356"/>
    </row>
    <row r="381" spans="1:14" s="29" customFormat="1" ht="18.75" customHeight="1">
      <c r="A381" s="332"/>
      <c r="B381" s="393" t="s">
        <v>12</v>
      </c>
      <c r="C381" s="20" t="s">
        <v>47</v>
      </c>
      <c r="D381" s="172">
        <v>580</v>
      </c>
      <c r="E381" s="172"/>
      <c r="F381" s="172">
        <v>119</v>
      </c>
      <c r="G381" s="172">
        <f t="shared" si="80"/>
        <v>461</v>
      </c>
      <c r="H381" s="172">
        <f aca="true" t="shared" si="81" ref="H381:H386">G381</f>
        <v>461</v>
      </c>
      <c r="I381" s="172"/>
      <c r="J381" s="172">
        <f>H381</f>
        <v>461</v>
      </c>
      <c r="K381" s="172"/>
      <c r="L381" s="172"/>
      <c r="M381" s="176"/>
      <c r="N381" s="356"/>
    </row>
    <row r="382" spans="1:14" s="29" customFormat="1" ht="18.75" customHeight="1">
      <c r="A382" s="332"/>
      <c r="B382" s="393" t="s">
        <v>719</v>
      </c>
      <c r="C382" s="20" t="s">
        <v>720</v>
      </c>
      <c r="D382" s="172">
        <v>80</v>
      </c>
      <c r="E382" s="172"/>
      <c r="F382" s="172">
        <v>16</v>
      </c>
      <c r="G382" s="172">
        <f t="shared" si="80"/>
        <v>64</v>
      </c>
      <c r="H382" s="172">
        <f t="shared" si="81"/>
        <v>64</v>
      </c>
      <c r="I382" s="172"/>
      <c r="J382" s="172">
        <f>H382</f>
        <v>64</v>
      </c>
      <c r="K382" s="172"/>
      <c r="L382" s="172"/>
      <c r="M382" s="176"/>
      <c r="N382" s="356"/>
    </row>
    <row r="383" spans="1:14" s="29" customFormat="1" ht="21" customHeight="1">
      <c r="A383" s="85"/>
      <c r="B383" s="23" t="s">
        <v>410</v>
      </c>
      <c r="C383" s="20" t="s">
        <v>325</v>
      </c>
      <c r="D383" s="70">
        <v>11950</v>
      </c>
      <c r="E383" s="70">
        <v>2120</v>
      </c>
      <c r="F383" s="70">
        <v>500</v>
      </c>
      <c r="G383" s="172">
        <f t="shared" si="80"/>
        <v>13570</v>
      </c>
      <c r="H383" s="172">
        <f t="shared" si="81"/>
        <v>13570</v>
      </c>
      <c r="I383" s="70">
        <f>H383</f>
        <v>13570</v>
      </c>
      <c r="J383" s="70"/>
      <c r="K383" s="170">
        <v>0</v>
      </c>
      <c r="L383" s="170"/>
      <c r="M383" s="170"/>
      <c r="N383" s="342"/>
    </row>
    <row r="384" spans="1:14" s="30" customFormat="1" ht="18.75" customHeight="1">
      <c r="A384" s="84"/>
      <c r="B384" s="23" t="s">
        <v>721</v>
      </c>
      <c r="C384" s="20" t="s">
        <v>722</v>
      </c>
      <c r="D384" s="70">
        <v>3900</v>
      </c>
      <c r="E384" s="70">
        <v>316</v>
      </c>
      <c r="F384" s="70">
        <v>525</v>
      </c>
      <c r="G384" s="172">
        <f t="shared" si="80"/>
        <v>3691</v>
      </c>
      <c r="H384" s="172">
        <f t="shared" si="81"/>
        <v>3691</v>
      </c>
      <c r="I384" s="70">
        <v>0</v>
      </c>
      <c r="J384" s="70"/>
      <c r="K384" s="169">
        <v>0</v>
      </c>
      <c r="L384" s="170"/>
      <c r="M384" s="170"/>
      <c r="N384" s="342"/>
    </row>
    <row r="385" spans="1:14" s="30" customFormat="1" ht="18.75" customHeight="1">
      <c r="A385" s="84"/>
      <c r="B385" s="23" t="s">
        <v>60</v>
      </c>
      <c r="C385" s="21" t="s">
        <v>159</v>
      </c>
      <c r="D385" s="70">
        <v>1350</v>
      </c>
      <c r="E385" s="70"/>
      <c r="F385" s="70"/>
      <c r="G385" s="172">
        <f t="shared" si="80"/>
        <v>1350</v>
      </c>
      <c r="H385" s="172">
        <f t="shared" si="81"/>
        <v>1350</v>
      </c>
      <c r="I385" s="70"/>
      <c r="J385" s="70"/>
      <c r="K385" s="169"/>
      <c r="L385" s="170"/>
      <c r="M385" s="170"/>
      <c r="N385" s="342"/>
    </row>
    <row r="386" spans="1:14" s="30" customFormat="1" ht="17.25" customHeight="1">
      <c r="A386" s="84"/>
      <c r="B386" s="23" t="s">
        <v>723</v>
      </c>
      <c r="C386" s="21" t="s">
        <v>63</v>
      </c>
      <c r="D386" s="70">
        <v>200</v>
      </c>
      <c r="E386" s="70"/>
      <c r="F386" s="70">
        <v>36</v>
      </c>
      <c r="G386" s="170">
        <f t="shared" si="80"/>
        <v>164</v>
      </c>
      <c r="H386" s="172">
        <f t="shared" si="81"/>
        <v>164</v>
      </c>
      <c r="I386" s="70">
        <v>0</v>
      </c>
      <c r="J386" s="70"/>
      <c r="K386" s="169">
        <v>0</v>
      </c>
      <c r="L386" s="170"/>
      <c r="M386" s="170"/>
      <c r="N386" s="342"/>
    </row>
    <row r="387" spans="1:14" s="30" customFormat="1" ht="17.25" customHeight="1">
      <c r="A387" s="84"/>
      <c r="B387" s="23" t="s">
        <v>727</v>
      </c>
      <c r="C387" s="21" t="s">
        <v>65</v>
      </c>
      <c r="D387" s="70">
        <v>6775</v>
      </c>
      <c r="E387" s="70">
        <v>3092</v>
      </c>
      <c r="F387" s="70"/>
      <c r="G387" s="170">
        <f t="shared" si="80"/>
        <v>9867</v>
      </c>
      <c r="H387" s="70">
        <f>G387</f>
        <v>9867</v>
      </c>
      <c r="I387" s="70">
        <v>0</v>
      </c>
      <c r="J387" s="70"/>
      <c r="K387" s="169">
        <v>0</v>
      </c>
      <c r="L387" s="170"/>
      <c r="M387" s="170"/>
      <c r="N387" s="342"/>
    </row>
    <row r="388" spans="1:14" s="30" customFormat="1" ht="18" customHeight="1">
      <c r="A388" s="84"/>
      <c r="B388" s="23" t="s">
        <v>412</v>
      </c>
      <c r="C388" s="21" t="s">
        <v>242</v>
      </c>
      <c r="D388" s="70">
        <v>1080</v>
      </c>
      <c r="E388" s="70"/>
      <c r="F388" s="70">
        <v>1042</v>
      </c>
      <c r="G388" s="170">
        <f t="shared" si="80"/>
        <v>38</v>
      </c>
      <c r="H388" s="70">
        <f>G388</f>
        <v>38</v>
      </c>
      <c r="I388" s="70">
        <v>0</v>
      </c>
      <c r="J388" s="70"/>
      <c r="K388" s="169">
        <v>0</v>
      </c>
      <c r="L388" s="170"/>
      <c r="M388" s="170"/>
      <c r="N388" s="342"/>
    </row>
    <row r="389" spans="1:14" s="30" customFormat="1" ht="22.5" customHeight="1">
      <c r="A389" s="129" t="s">
        <v>152</v>
      </c>
      <c r="B389" s="93"/>
      <c r="C389" s="59" t="s">
        <v>705</v>
      </c>
      <c r="D389" s="166">
        <f aca="true" t="shared" si="82" ref="D389:N389">D390</f>
        <v>644647</v>
      </c>
      <c r="E389" s="166">
        <f t="shared" si="82"/>
        <v>114</v>
      </c>
      <c r="F389" s="166">
        <f t="shared" si="82"/>
        <v>114</v>
      </c>
      <c r="G389" s="166">
        <f t="shared" si="82"/>
        <v>644647</v>
      </c>
      <c r="H389" s="166">
        <f t="shared" si="82"/>
        <v>644647</v>
      </c>
      <c r="I389" s="166">
        <f t="shared" si="82"/>
        <v>0</v>
      </c>
      <c r="J389" s="166">
        <f t="shared" si="82"/>
        <v>0</v>
      </c>
      <c r="K389" s="166">
        <f t="shared" si="82"/>
        <v>0</v>
      </c>
      <c r="L389" s="166">
        <f t="shared" si="82"/>
        <v>0</v>
      </c>
      <c r="M389" s="166">
        <f t="shared" si="82"/>
        <v>0</v>
      </c>
      <c r="N389" s="167">
        <f t="shared" si="82"/>
        <v>0</v>
      </c>
    </row>
    <row r="390" spans="1:14" s="30" customFormat="1" ht="21.75" customHeight="1">
      <c r="A390" s="79"/>
      <c r="B390" s="23" t="s">
        <v>153</v>
      </c>
      <c r="C390" s="20" t="s">
        <v>154</v>
      </c>
      <c r="D390" s="70">
        <v>644647</v>
      </c>
      <c r="E390" s="70">
        <v>114</v>
      </c>
      <c r="F390" s="70">
        <v>114</v>
      </c>
      <c r="G390" s="170">
        <f>D390+E390-F390</f>
        <v>644647</v>
      </c>
      <c r="H390" s="70">
        <f>G390</f>
        <v>644647</v>
      </c>
      <c r="I390" s="70"/>
      <c r="J390" s="168">
        <v>0</v>
      </c>
      <c r="K390" s="169">
        <v>0</v>
      </c>
      <c r="L390" s="170"/>
      <c r="M390" s="170"/>
      <c r="N390" s="342"/>
    </row>
    <row r="391" spans="1:14" s="30" customFormat="1" ht="20.25" customHeight="1">
      <c r="A391" s="80" t="s">
        <v>70</v>
      </c>
      <c r="B391" s="95"/>
      <c r="C391" s="330" t="s">
        <v>77</v>
      </c>
      <c r="D391" s="102">
        <f aca="true" t="shared" si="83" ref="D391:N391">D392+D415+D437+D453+D461+D481+D493+D495</f>
        <v>4563451</v>
      </c>
      <c r="E391" s="102">
        <f t="shared" si="83"/>
        <v>127485</v>
      </c>
      <c r="F391" s="102">
        <f t="shared" si="83"/>
        <v>132647</v>
      </c>
      <c r="G391" s="102">
        <f t="shared" si="83"/>
        <v>4558289</v>
      </c>
      <c r="H391" s="102">
        <f t="shared" si="83"/>
        <v>4513418</v>
      </c>
      <c r="I391" s="102">
        <f t="shared" si="83"/>
        <v>1261630</v>
      </c>
      <c r="J391" s="102">
        <f t="shared" si="83"/>
        <v>247499</v>
      </c>
      <c r="K391" s="102">
        <f t="shared" si="83"/>
        <v>238721</v>
      </c>
      <c r="L391" s="102">
        <f t="shared" si="83"/>
        <v>0</v>
      </c>
      <c r="M391" s="102">
        <f t="shared" si="83"/>
        <v>0</v>
      </c>
      <c r="N391" s="103">
        <f t="shared" si="83"/>
        <v>44871</v>
      </c>
    </row>
    <row r="392" spans="1:14" s="30" customFormat="1" ht="19.5" customHeight="1">
      <c r="A392" s="129" t="s">
        <v>72</v>
      </c>
      <c r="B392" s="94"/>
      <c r="C392" s="59" t="s">
        <v>156</v>
      </c>
      <c r="D392" s="166">
        <f aca="true" t="shared" si="84" ref="D392:N392">SUM(D393:D414)</f>
        <v>1376279</v>
      </c>
      <c r="E392" s="166">
        <f t="shared" si="84"/>
        <v>26406</v>
      </c>
      <c r="F392" s="166">
        <f t="shared" si="84"/>
        <v>24007</v>
      </c>
      <c r="G392" s="166">
        <f t="shared" si="84"/>
        <v>1378678</v>
      </c>
      <c r="H392" s="166">
        <f t="shared" si="84"/>
        <v>1378678</v>
      </c>
      <c r="I392" s="166">
        <f t="shared" si="84"/>
        <v>411501</v>
      </c>
      <c r="J392" s="166">
        <f t="shared" si="84"/>
        <v>82297</v>
      </c>
      <c r="K392" s="166">
        <f t="shared" si="84"/>
        <v>198473</v>
      </c>
      <c r="L392" s="166">
        <f t="shared" si="84"/>
        <v>0</v>
      </c>
      <c r="M392" s="166">
        <f t="shared" si="84"/>
        <v>0</v>
      </c>
      <c r="N392" s="166">
        <f t="shared" si="84"/>
        <v>0</v>
      </c>
    </row>
    <row r="393" spans="1:14" s="30" customFormat="1" ht="21" customHeight="1">
      <c r="A393" s="332"/>
      <c r="B393" s="393" t="s">
        <v>138</v>
      </c>
      <c r="C393" s="20" t="s">
        <v>330</v>
      </c>
      <c r="D393" s="172">
        <v>198473</v>
      </c>
      <c r="E393" s="176"/>
      <c r="F393" s="176"/>
      <c r="G393" s="170">
        <f>D393+E393-F393</f>
        <v>198473</v>
      </c>
      <c r="H393" s="170">
        <f>G393</f>
        <v>198473</v>
      </c>
      <c r="I393" s="176"/>
      <c r="J393" s="176"/>
      <c r="K393" s="172">
        <f>H393</f>
        <v>198473</v>
      </c>
      <c r="L393" s="176"/>
      <c r="M393" s="176"/>
      <c r="N393" s="356"/>
    </row>
    <row r="394" spans="1:14" s="30" customFormat="1" ht="18" customHeight="1">
      <c r="A394" s="85"/>
      <c r="B394" s="23" t="s">
        <v>467</v>
      </c>
      <c r="C394" s="21" t="s">
        <v>151</v>
      </c>
      <c r="D394" s="70">
        <v>798</v>
      </c>
      <c r="E394" s="70"/>
      <c r="F394" s="70"/>
      <c r="G394" s="170">
        <f>D394+E394-F394</f>
        <v>798</v>
      </c>
      <c r="H394" s="170">
        <f>G394</f>
        <v>798</v>
      </c>
      <c r="I394" s="70"/>
      <c r="J394" s="168"/>
      <c r="K394" s="169">
        <v>0</v>
      </c>
      <c r="L394" s="170"/>
      <c r="M394" s="170"/>
      <c r="N394" s="342"/>
    </row>
    <row r="395" spans="1:14" s="30" customFormat="1" ht="15.75" customHeight="1">
      <c r="A395" s="85"/>
      <c r="B395" s="23" t="s">
        <v>157</v>
      </c>
      <c r="C395" s="21" t="s">
        <v>158</v>
      </c>
      <c r="D395" s="70">
        <v>86592</v>
      </c>
      <c r="E395" s="70">
        <v>4420</v>
      </c>
      <c r="F395" s="70">
        <v>1303</v>
      </c>
      <c r="G395" s="170">
        <f aca="true" t="shared" si="85" ref="G395:G414">D395+E395-F395</f>
        <v>89709</v>
      </c>
      <c r="H395" s="170">
        <f aca="true" t="shared" si="86" ref="H395:H414">G395</f>
        <v>89709</v>
      </c>
      <c r="I395" s="70">
        <v>0</v>
      </c>
      <c r="J395" s="168"/>
      <c r="K395" s="169">
        <v>0</v>
      </c>
      <c r="L395" s="170"/>
      <c r="M395" s="170"/>
      <c r="N395" s="342"/>
    </row>
    <row r="396" spans="1:14" s="30" customFormat="1" ht="15" customHeight="1">
      <c r="A396" s="85"/>
      <c r="B396" s="23" t="s">
        <v>714</v>
      </c>
      <c r="C396" s="20" t="s">
        <v>245</v>
      </c>
      <c r="D396" s="70">
        <v>395625</v>
      </c>
      <c r="E396" s="70"/>
      <c r="F396" s="70">
        <v>18000</v>
      </c>
      <c r="G396" s="170">
        <f t="shared" si="85"/>
        <v>377625</v>
      </c>
      <c r="H396" s="170">
        <f t="shared" si="86"/>
        <v>377625</v>
      </c>
      <c r="I396" s="70">
        <f>H396</f>
        <v>377625</v>
      </c>
      <c r="J396" s="168"/>
      <c r="K396" s="169">
        <v>0</v>
      </c>
      <c r="L396" s="170"/>
      <c r="M396" s="170"/>
      <c r="N396" s="342"/>
    </row>
    <row r="397" spans="1:14" s="30" customFormat="1" ht="15.75" customHeight="1">
      <c r="A397" s="85"/>
      <c r="B397" s="23" t="s">
        <v>717</v>
      </c>
      <c r="C397" s="20" t="s">
        <v>718</v>
      </c>
      <c r="D397" s="70">
        <v>33876</v>
      </c>
      <c r="E397" s="70"/>
      <c r="F397" s="70"/>
      <c r="G397" s="170">
        <f t="shared" si="85"/>
        <v>33876</v>
      </c>
      <c r="H397" s="170">
        <f t="shared" si="86"/>
        <v>33876</v>
      </c>
      <c r="I397" s="70">
        <f>H397</f>
        <v>33876</v>
      </c>
      <c r="J397" s="168"/>
      <c r="K397" s="169">
        <v>0</v>
      </c>
      <c r="L397" s="170"/>
      <c r="M397" s="170"/>
      <c r="N397" s="342"/>
    </row>
    <row r="398" spans="1:14" s="30" customFormat="1" ht="17.25" customHeight="1">
      <c r="A398" s="85"/>
      <c r="B398" s="87" t="s">
        <v>33</v>
      </c>
      <c r="C398" s="20" t="s">
        <v>47</v>
      </c>
      <c r="D398" s="70">
        <v>72173</v>
      </c>
      <c r="E398" s="70"/>
      <c r="F398" s="70"/>
      <c r="G398" s="170">
        <f t="shared" si="85"/>
        <v>72173</v>
      </c>
      <c r="H398" s="170">
        <f t="shared" si="86"/>
        <v>72173</v>
      </c>
      <c r="I398" s="70"/>
      <c r="J398" s="168">
        <f>H398</f>
        <v>72173</v>
      </c>
      <c r="K398" s="169">
        <v>0</v>
      </c>
      <c r="L398" s="170"/>
      <c r="M398" s="170"/>
      <c r="N398" s="342"/>
    </row>
    <row r="399" spans="1:14" s="30" customFormat="1" ht="15.75" customHeight="1">
      <c r="A399" s="85"/>
      <c r="B399" s="87" t="s">
        <v>719</v>
      </c>
      <c r="C399" s="20" t="s">
        <v>720</v>
      </c>
      <c r="D399" s="70">
        <v>10124</v>
      </c>
      <c r="E399" s="70"/>
      <c r="F399" s="70"/>
      <c r="G399" s="170">
        <f t="shared" si="85"/>
        <v>10124</v>
      </c>
      <c r="H399" s="170">
        <f t="shared" si="86"/>
        <v>10124</v>
      </c>
      <c r="I399" s="70"/>
      <c r="J399" s="168">
        <f>H399</f>
        <v>10124</v>
      </c>
      <c r="K399" s="169">
        <v>0</v>
      </c>
      <c r="L399" s="170"/>
      <c r="M399" s="170"/>
      <c r="N399" s="342"/>
    </row>
    <row r="400" spans="1:14" s="30" customFormat="1" ht="17.25" customHeight="1">
      <c r="A400" s="85"/>
      <c r="B400" s="23" t="s">
        <v>721</v>
      </c>
      <c r="C400" s="21" t="s">
        <v>103</v>
      </c>
      <c r="D400" s="70">
        <v>144982</v>
      </c>
      <c r="E400" s="70">
        <v>8539</v>
      </c>
      <c r="F400" s="70">
        <v>3322</v>
      </c>
      <c r="G400" s="170">
        <f t="shared" si="85"/>
        <v>150199</v>
      </c>
      <c r="H400" s="170">
        <f t="shared" si="86"/>
        <v>150199</v>
      </c>
      <c r="I400" s="70">
        <v>0</v>
      </c>
      <c r="J400" s="168"/>
      <c r="K400" s="169">
        <v>0</v>
      </c>
      <c r="L400" s="170"/>
      <c r="M400" s="170"/>
      <c r="N400" s="342"/>
    </row>
    <row r="401" spans="1:14" s="30" customFormat="1" ht="16.5" customHeight="1">
      <c r="A401" s="85"/>
      <c r="B401" s="23" t="s">
        <v>60</v>
      </c>
      <c r="C401" s="21" t="s">
        <v>159</v>
      </c>
      <c r="D401" s="70">
        <v>65816</v>
      </c>
      <c r="E401" s="70">
        <v>4303</v>
      </c>
      <c r="F401" s="70"/>
      <c r="G401" s="170">
        <f t="shared" si="85"/>
        <v>70119</v>
      </c>
      <c r="H401" s="170">
        <f t="shared" si="86"/>
        <v>70119</v>
      </c>
      <c r="I401" s="70">
        <v>0</v>
      </c>
      <c r="J401" s="168"/>
      <c r="K401" s="169">
        <v>0</v>
      </c>
      <c r="L401" s="170"/>
      <c r="M401" s="170"/>
      <c r="N401" s="342"/>
    </row>
    <row r="402" spans="1:14" s="30" customFormat="1" ht="15.75" customHeight="1">
      <c r="A402" s="85"/>
      <c r="B402" s="23" t="s">
        <v>162</v>
      </c>
      <c r="C402" s="21" t="s">
        <v>163</v>
      </c>
      <c r="D402" s="70">
        <v>3960</v>
      </c>
      <c r="E402" s="70">
        <v>800</v>
      </c>
      <c r="F402" s="70"/>
      <c r="G402" s="170">
        <f t="shared" si="85"/>
        <v>4760</v>
      </c>
      <c r="H402" s="170">
        <f t="shared" si="86"/>
        <v>4760</v>
      </c>
      <c r="I402" s="70">
        <v>0</v>
      </c>
      <c r="J402" s="168"/>
      <c r="K402" s="169">
        <v>0</v>
      </c>
      <c r="L402" s="170"/>
      <c r="M402" s="170"/>
      <c r="N402" s="342"/>
    </row>
    <row r="403" spans="1:14" s="30" customFormat="1" ht="16.5" customHeight="1">
      <c r="A403" s="85"/>
      <c r="B403" s="23" t="s">
        <v>723</v>
      </c>
      <c r="C403" s="21" t="s">
        <v>63</v>
      </c>
      <c r="D403" s="70">
        <v>100677</v>
      </c>
      <c r="E403" s="70">
        <v>6000</v>
      </c>
      <c r="F403" s="70"/>
      <c r="G403" s="170">
        <f t="shared" si="85"/>
        <v>106677</v>
      </c>
      <c r="H403" s="170">
        <f t="shared" si="86"/>
        <v>106677</v>
      </c>
      <c r="I403" s="70">
        <v>0</v>
      </c>
      <c r="J403" s="168"/>
      <c r="K403" s="169">
        <v>0</v>
      </c>
      <c r="L403" s="170"/>
      <c r="M403" s="170"/>
      <c r="N403" s="342"/>
    </row>
    <row r="404" spans="1:14" s="30" customFormat="1" ht="16.5" customHeight="1">
      <c r="A404" s="85"/>
      <c r="B404" s="23" t="s">
        <v>725</v>
      </c>
      <c r="C404" s="21" t="s">
        <v>64</v>
      </c>
      <c r="D404" s="70">
        <v>197000</v>
      </c>
      <c r="E404" s="70"/>
      <c r="F404" s="70"/>
      <c r="G404" s="170">
        <f t="shared" si="85"/>
        <v>197000</v>
      </c>
      <c r="H404" s="170">
        <f t="shared" si="86"/>
        <v>197000</v>
      </c>
      <c r="I404" s="70"/>
      <c r="J404" s="168"/>
      <c r="K404" s="169"/>
      <c r="L404" s="170"/>
      <c r="M404" s="170"/>
      <c r="N404" s="342"/>
    </row>
    <row r="405" spans="1:14" s="30" customFormat="1" ht="16.5" customHeight="1">
      <c r="A405" s="85"/>
      <c r="B405" s="23" t="s">
        <v>53</v>
      </c>
      <c r="C405" s="21" t="s">
        <v>54</v>
      </c>
      <c r="D405" s="70">
        <v>290</v>
      </c>
      <c r="E405" s="70">
        <v>40</v>
      </c>
      <c r="F405" s="70"/>
      <c r="G405" s="170">
        <f t="shared" si="85"/>
        <v>330</v>
      </c>
      <c r="H405" s="170">
        <f t="shared" si="86"/>
        <v>330</v>
      </c>
      <c r="I405" s="70">
        <v>0</v>
      </c>
      <c r="J405" s="168"/>
      <c r="K405" s="169"/>
      <c r="L405" s="170"/>
      <c r="M405" s="170"/>
      <c r="N405" s="342"/>
    </row>
    <row r="406" spans="1:14" s="30" customFormat="1" ht="16.5" customHeight="1">
      <c r="A406" s="85"/>
      <c r="B406" s="23" t="s">
        <v>727</v>
      </c>
      <c r="C406" s="21" t="s">
        <v>65</v>
      </c>
      <c r="D406" s="70">
        <v>28630</v>
      </c>
      <c r="E406" s="70">
        <v>1600</v>
      </c>
      <c r="F406" s="70"/>
      <c r="G406" s="170">
        <f t="shared" si="85"/>
        <v>30230</v>
      </c>
      <c r="H406" s="170">
        <f t="shared" si="86"/>
        <v>30230</v>
      </c>
      <c r="I406" s="70">
        <v>0</v>
      </c>
      <c r="J406" s="168"/>
      <c r="K406" s="169">
        <v>0</v>
      </c>
      <c r="L406" s="170"/>
      <c r="M406" s="170"/>
      <c r="N406" s="342"/>
    </row>
    <row r="407" spans="1:14" s="30" customFormat="1" ht="16.5" customHeight="1">
      <c r="A407" s="85"/>
      <c r="B407" s="23" t="s">
        <v>412</v>
      </c>
      <c r="C407" s="21" t="s">
        <v>242</v>
      </c>
      <c r="D407" s="70">
        <v>841</v>
      </c>
      <c r="E407" s="70"/>
      <c r="F407" s="70"/>
      <c r="G407" s="170">
        <f t="shared" si="85"/>
        <v>841</v>
      </c>
      <c r="H407" s="170">
        <f t="shared" si="86"/>
        <v>841</v>
      </c>
      <c r="I407" s="70">
        <v>0</v>
      </c>
      <c r="J407" s="168"/>
      <c r="K407" s="169">
        <v>0</v>
      </c>
      <c r="L407" s="170"/>
      <c r="M407" s="170"/>
      <c r="N407" s="342"/>
    </row>
    <row r="408" spans="1:14" s="30" customFormat="1" ht="16.5" customHeight="1">
      <c r="A408" s="85"/>
      <c r="B408" s="23" t="s">
        <v>181</v>
      </c>
      <c r="C408" s="20" t="s">
        <v>185</v>
      </c>
      <c r="D408" s="70">
        <v>2900</v>
      </c>
      <c r="E408" s="70"/>
      <c r="F408" s="70"/>
      <c r="G408" s="170">
        <f t="shared" si="85"/>
        <v>2900</v>
      </c>
      <c r="H408" s="170">
        <f t="shared" si="86"/>
        <v>2900</v>
      </c>
      <c r="I408" s="70">
        <v>0</v>
      </c>
      <c r="J408" s="168"/>
      <c r="K408" s="169"/>
      <c r="L408" s="170"/>
      <c r="M408" s="170"/>
      <c r="N408" s="342"/>
    </row>
    <row r="409" spans="1:14" s="30" customFormat="1" ht="16.5" customHeight="1">
      <c r="A409" s="85"/>
      <c r="B409" s="23" t="s">
        <v>729</v>
      </c>
      <c r="C409" s="21" t="s">
        <v>730</v>
      </c>
      <c r="D409" s="70">
        <v>3600</v>
      </c>
      <c r="E409" s="70"/>
      <c r="F409" s="70">
        <v>1000</v>
      </c>
      <c r="G409" s="170">
        <f t="shared" si="85"/>
        <v>2600</v>
      </c>
      <c r="H409" s="170">
        <f t="shared" si="86"/>
        <v>2600</v>
      </c>
      <c r="I409" s="70">
        <v>0</v>
      </c>
      <c r="J409" s="168"/>
      <c r="K409" s="169">
        <v>0</v>
      </c>
      <c r="L409" s="170"/>
      <c r="M409" s="170"/>
      <c r="N409" s="342"/>
    </row>
    <row r="410" spans="1:14" s="30" customFormat="1" ht="16.5" customHeight="1">
      <c r="A410" s="85"/>
      <c r="B410" s="23" t="s">
        <v>731</v>
      </c>
      <c r="C410" s="21" t="s">
        <v>732</v>
      </c>
      <c r="D410" s="70">
        <v>720</v>
      </c>
      <c r="E410" s="70"/>
      <c r="F410" s="70"/>
      <c r="G410" s="170">
        <f t="shared" si="85"/>
        <v>720</v>
      </c>
      <c r="H410" s="170">
        <f t="shared" si="86"/>
        <v>720</v>
      </c>
      <c r="I410" s="70">
        <v>0</v>
      </c>
      <c r="J410" s="168"/>
      <c r="K410" s="169">
        <v>0</v>
      </c>
      <c r="L410" s="170"/>
      <c r="M410" s="170"/>
      <c r="N410" s="342"/>
    </row>
    <row r="411" spans="1:14" s="30" customFormat="1" ht="15" customHeight="1">
      <c r="A411" s="85"/>
      <c r="B411" s="23" t="s">
        <v>733</v>
      </c>
      <c r="C411" s="21" t="s">
        <v>734</v>
      </c>
      <c r="D411" s="70">
        <v>26702</v>
      </c>
      <c r="E411" s="70"/>
      <c r="F411" s="70"/>
      <c r="G411" s="170">
        <f t="shared" si="85"/>
        <v>26702</v>
      </c>
      <c r="H411" s="170">
        <f t="shared" si="86"/>
        <v>26702</v>
      </c>
      <c r="I411" s="70">
        <v>0</v>
      </c>
      <c r="J411" s="168"/>
      <c r="K411" s="169">
        <v>0</v>
      </c>
      <c r="L411" s="170"/>
      <c r="M411" s="170"/>
      <c r="N411" s="342"/>
    </row>
    <row r="412" spans="1:14" s="30" customFormat="1" ht="16.5" customHeight="1">
      <c r="A412" s="85"/>
      <c r="B412" s="23" t="s">
        <v>182</v>
      </c>
      <c r="C412" s="20" t="s">
        <v>672</v>
      </c>
      <c r="D412" s="70">
        <v>1000</v>
      </c>
      <c r="E412" s="70"/>
      <c r="F412" s="70">
        <v>382</v>
      </c>
      <c r="G412" s="170">
        <f t="shared" si="85"/>
        <v>618</v>
      </c>
      <c r="H412" s="170">
        <f t="shared" si="86"/>
        <v>618</v>
      </c>
      <c r="I412" s="70">
        <v>0</v>
      </c>
      <c r="J412" s="168"/>
      <c r="K412" s="169"/>
      <c r="L412" s="170"/>
      <c r="M412" s="170"/>
      <c r="N412" s="342"/>
    </row>
    <row r="413" spans="1:14" s="30" customFormat="1" ht="16.5" customHeight="1">
      <c r="A413" s="85"/>
      <c r="B413" s="23" t="s">
        <v>183</v>
      </c>
      <c r="C413" s="20" t="s">
        <v>186</v>
      </c>
      <c r="D413" s="70">
        <v>500</v>
      </c>
      <c r="E413" s="70"/>
      <c r="F413" s="70"/>
      <c r="G413" s="170">
        <f t="shared" si="85"/>
        <v>500</v>
      </c>
      <c r="H413" s="170">
        <f t="shared" si="86"/>
        <v>500</v>
      </c>
      <c r="I413" s="70">
        <v>0</v>
      </c>
      <c r="J413" s="168"/>
      <c r="K413" s="169"/>
      <c r="L413" s="170"/>
      <c r="M413" s="170"/>
      <c r="N413" s="342"/>
    </row>
    <row r="414" spans="1:14" s="30" customFormat="1" ht="17.25" customHeight="1">
      <c r="A414" s="85"/>
      <c r="B414" s="23" t="s">
        <v>184</v>
      </c>
      <c r="C414" s="20" t="s">
        <v>680</v>
      </c>
      <c r="D414" s="70">
        <v>1000</v>
      </c>
      <c r="E414" s="70">
        <v>704</v>
      </c>
      <c r="F414" s="70"/>
      <c r="G414" s="170">
        <f t="shared" si="85"/>
        <v>1704</v>
      </c>
      <c r="H414" s="170">
        <f t="shared" si="86"/>
        <v>1704</v>
      </c>
      <c r="I414" s="70">
        <v>0</v>
      </c>
      <c r="J414" s="168"/>
      <c r="K414" s="169"/>
      <c r="L414" s="170"/>
      <c r="M414" s="170"/>
      <c r="N414" s="342"/>
    </row>
    <row r="415" spans="1:14" s="30" customFormat="1" ht="17.25" customHeight="1">
      <c r="A415" s="129" t="s">
        <v>73</v>
      </c>
      <c r="B415" s="94"/>
      <c r="C415" s="59" t="s">
        <v>161</v>
      </c>
      <c r="D415" s="166">
        <f>SUM(D416:D436)</f>
        <v>1029900</v>
      </c>
      <c r="E415" s="166">
        <f>SUM(E416:E436)</f>
        <v>45609</v>
      </c>
      <c r="F415" s="166">
        <f>SUM(F416:F436)</f>
        <v>49182</v>
      </c>
      <c r="G415" s="166">
        <f aca="true" t="shared" si="87" ref="G415:N415">SUM(G416:G436)</f>
        <v>1026327</v>
      </c>
      <c r="H415" s="166">
        <f t="shared" si="87"/>
        <v>981456</v>
      </c>
      <c r="I415" s="166">
        <f t="shared" si="87"/>
        <v>441880</v>
      </c>
      <c r="J415" s="166">
        <f t="shared" si="87"/>
        <v>84749</v>
      </c>
      <c r="K415" s="166">
        <f t="shared" si="87"/>
        <v>0</v>
      </c>
      <c r="L415" s="166">
        <f t="shared" si="87"/>
        <v>0</v>
      </c>
      <c r="M415" s="166">
        <f t="shared" si="87"/>
        <v>0</v>
      </c>
      <c r="N415" s="167">
        <f t="shared" si="87"/>
        <v>44871</v>
      </c>
    </row>
    <row r="416" spans="1:14" s="30" customFormat="1" ht="17.25" customHeight="1">
      <c r="A416" s="79"/>
      <c r="B416" s="23" t="s">
        <v>714</v>
      </c>
      <c r="C416" s="20" t="s">
        <v>445</v>
      </c>
      <c r="D416" s="70">
        <v>416817</v>
      </c>
      <c r="E416" s="70"/>
      <c r="F416" s="70">
        <v>11508</v>
      </c>
      <c r="G416" s="170">
        <f>D416+E416-F416</f>
        <v>405309</v>
      </c>
      <c r="H416" s="70">
        <f>G416</f>
        <v>405309</v>
      </c>
      <c r="I416" s="70">
        <f>H416</f>
        <v>405309</v>
      </c>
      <c r="J416" s="168"/>
      <c r="K416" s="169">
        <v>0</v>
      </c>
      <c r="L416" s="170"/>
      <c r="M416" s="170"/>
      <c r="N416" s="342"/>
    </row>
    <row r="417" spans="1:14" s="30" customFormat="1" ht="14.25" customHeight="1">
      <c r="A417" s="79"/>
      <c r="B417" s="23" t="s">
        <v>717</v>
      </c>
      <c r="C417" s="20" t="s">
        <v>718</v>
      </c>
      <c r="D417" s="70">
        <v>29271</v>
      </c>
      <c r="E417" s="70"/>
      <c r="F417" s="70"/>
      <c r="G417" s="170">
        <f aca="true" t="shared" si="88" ref="G417:G436">D417+E417-F417</f>
        <v>29271</v>
      </c>
      <c r="H417" s="70">
        <f aca="true" t="shared" si="89" ref="H417:H435">G417</f>
        <v>29271</v>
      </c>
      <c r="I417" s="70">
        <f>H417</f>
        <v>29271</v>
      </c>
      <c r="J417" s="168"/>
      <c r="K417" s="169">
        <v>0</v>
      </c>
      <c r="L417" s="170"/>
      <c r="M417" s="170"/>
      <c r="N417" s="342"/>
    </row>
    <row r="418" spans="1:14" s="30" customFormat="1" ht="15.75" customHeight="1">
      <c r="A418" s="79"/>
      <c r="B418" s="87" t="s">
        <v>33</v>
      </c>
      <c r="C418" s="20" t="s">
        <v>47</v>
      </c>
      <c r="D418" s="70">
        <v>72096</v>
      </c>
      <c r="E418" s="70">
        <v>1874</v>
      </c>
      <c r="F418" s="70"/>
      <c r="G418" s="170">
        <f t="shared" si="88"/>
        <v>73970</v>
      </c>
      <c r="H418" s="70">
        <f t="shared" si="89"/>
        <v>73970</v>
      </c>
      <c r="I418" s="70">
        <v>0</v>
      </c>
      <c r="J418" s="168">
        <f>H418</f>
        <v>73970</v>
      </c>
      <c r="K418" s="169">
        <v>0</v>
      </c>
      <c r="L418" s="170"/>
      <c r="M418" s="170"/>
      <c r="N418" s="342"/>
    </row>
    <row r="419" spans="1:14" s="30" customFormat="1" ht="13.5" customHeight="1">
      <c r="A419" s="79"/>
      <c r="B419" s="23" t="s">
        <v>719</v>
      </c>
      <c r="C419" s="21" t="s">
        <v>720</v>
      </c>
      <c r="D419" s="70">
        <v>9826</v>
      </c>
      <c r="E419" s="70">
        <v>953</v>
      </c>
      <c r="F419" s="70"/>
      <c r="G419" s="170">
        <f t="shared" si="88"/>
        <v>10779</v>
      </c>
      <c r="H419" s="70">
        <f t="shared" si="89"/>
        <v>10779</v>
      </c>
      <c r="I419" s="70">
        <v>0</v>
      </c>
      <c r="J419" s="168">
        <f>H419</f>
        <v>10779</v>
      </c>
      <c r="K419" s="169">
        <v>0</v>
      </c>
      <c r="L419" s="170"/>
      <c r="M419" s="170"/>
      <c r="N419" s="342"/>
    </row>
    <row r="420" spans="1:14" s="30" customFormat="1" ht="13.5" customHeight="1">
      <c r="A420" s="79"/>
      <c r="B420" s="23" t="s">
        <v>410</v>
      </c>
      <c r="C420" s="20" t="s">
        <v>411</v>
      </c>
      <c r="D420" s="70">
        <v>7100</v>
      </c>
      <c r="E420" s="70">
        <v>200</v>
      </c>
      <c r="F420" s="70"/>
      <c r="G420" s="170">
        <f t="shared" si="88"/>
        <v>7300</v>
      </c>
      <c r="H420" s="70">
        <f t="shared" si="89"/>
        <v>7300</v>
      </c>
      <c r="I420" s="70">
        <f>H420</f>
        <v>7300</v>
      </c>
      <c r="J420" s="168"/>
      <c r="K420" s="169"/>
      <c r="L420" s="170"/>
      <c r="M420" s="170"/>
      <c r="N420" s="342"/>
    </row>
    <row r="421" spans="1:14" s="30" customFormat="1" ht="15.75" customHeight="1">
      <c r="A421" s="79"/>
      <c r="B421" s="23" t="s">
        <v>721</v>
      </c>
      <c r="C421" s="21" t="s">
        <v>178</v>
      </c>
      <c r="D421" s="70">
        <v>151388</v>
      </c>
      <c r="E421" s="70"/>
      <c r="F421" s="70">
        <v>36532</v>
      </c>
      <c r="G421" s="170">
        <f t="shared" si="88"/>
        <v>114856</v>
      </c>
      <c r="H421" s="70">
        <f t="shared" si="89"/>
        <v>114856</v>
      </c>
      <c r="I421" s="70">
        <v>0</v>
      </c>
      <c r="J421" s="168"/>
      <c r="K421" s="169">
        <v>0</v>
      </c>
      <c r="L421" s="170"/>
      <c r="M421" s="170"/>
      <c r="N421" s="342"/>
    </row>
    <row r="422" spans="1:14" s="30" customFormat="1" ht="16.5" customHeight="1">
      <c r="A422" s="79"/>
      <c r="B422" s="23" t="s">
        <v>60</v>
      </c>
      <c r="C422" s="21" t="s">
        <v>691</v>
      </c>
      <c r="D422" s="70">
        <v>2000</v>
      </c>
      <c r="E422" s="70"/>
      <c r="F422" s="70"/>
      <c r="G422" s="170">
        <f t="shared" si="88"/>
        <v>2000</v>
      </c>
      <c r="H422" s="70">
        <f t="shared" si="89"/>
        <v>2000</v>
      </c>
      <c r="I422" s="70">
        <v>0</v>
      </c>
      <c r="J422" s="168"/>
      <c r="K422" s="169">
        <v>0</v>
      </c>
      <c r="L422" s="170"/>
      <c r="M422" s="170"/>
      <c r="N422" s="342"/>
    </row>
    <row r="423" spans="1:14" s="30" customFormat="1" ht="16.5" customHeight="1">
      <c r="A423" s="79"/>
      <c r="B423" s="23" t="s">
        <v>162</v>
      </c>
      <c r="C423" s="21" t="s">
        <v>692</v>
      </c>
      <c r="D423" s="70">
        <v>9400</v>
      </c>
      <c r="E423" s="70"/>
      <c r="F423" s="70">
        <v>200</v>
      </c>
      <c r="G423" s="170">
        <f t="shared" si="88"/>
        <v>9200</v>
      </c>
      <c r="H423" s="70">
        <f t="shared" si="89"/>
        <v>9200</v>
      </c>
      <c r="I423" s="70">
        <v>0</v>
      </c>
      <c r="J423" s="168"/>
      <c r="K423" s="169">
        <v>0</v>
      </c>
      <c r="L423" s="170"/>
      <c r="M423" s="170"/>
      <c r="N423" s="342"/>
    </row>
    <row r="424" spans="1:14" s="30" customFormat="1" ht="14.25" customHeight="1">
      <c r="A424" s="79"/>
      <c r="B424" s="23" t="s">
        <v>723</v>
      </c>
      <c r="C424" s="21" t="s">
        <v>63</v>
      </c>
      <c r="D424" s="70">
        <v>60000</v>
      </c>
      <c r="E424" s="70">
        <v>12203</v>
      </c>
      <c r="F424" s="70"/>
      <c r="G424" s="170">
        <f t="shared" si="88"/>
        <v>72203</v>
      </c>
      <c r="H424" s="70">
        <f t="shared" si="89"/>
        <v>72203</v>
      </c>
      <c r="I424" s="70">
        <v>0</v>
      </c>
      <c r="J424" s="168"/>
      <c r="K424" s="169">
        <v>0</v>
      </c>
      <c r="L424" s="170"/>
      <c r="M424" s="170"/>
      <c r="N424" s="342"/>
    </row>
    <row r="425" spans="1:14" s="30" customFormat="1" ht="14.25" customHeight="1">
      <c r="A425" s="79"/>
      <c r="B425" s="23" t="s">
        <v>53</v>
      </c>
      <c r="C425" s="21" t="s">
        <v>54</v>
      </c>
      <c r="D425" s="70">
        <v>500</v>
      </c>
      <c r="E425" s="70">
        <v>5</v>
      </c>
      <c r="F425" s="70"/>
      <c r="G425" s="170">
        <f t="shared" si="88"/>
        <v>505</v>
      </c>
      <c r="H425" s="70">
        <f t="shared" si="89"/>
        <v>505</v>
      </c>
      <c r="I425" s="70">
        <v>0</v>
      </c>
      <c r="J425" s="168"/>
      <c r="K425" s="169"/>
      <c r="L425" s="170"/>
      <c r="M425" s="170"/>
      <c r="N425" s="342"/>
    </row>
    <row r="426" spans="1:14" s="30" customFormat="1" ht="14.25" customHeight="1">
      <c r="A426" s="79"/>
      <c r="B426" s="23" t="s">
        <v>727</v>
      </c>
      <c r="C426" s="21" t="s">
        <v>65</v>
      </c>
      <c r="D426" s="70">
        <v>197640</v>
      </c>
      <c r="E426" s="70">
        <v>30360</v>
      </c>
      <c r="F426" s="70"/>
      <c r="G426" s="170">
        <f t="shared" si="88"/>
        <v>228000</v>
      </c>
      <c r="H426" s="70">
        <f t="shared" si="89"/>
        <v>228000</v>
      </c>
      <c r="I426" s="70">
        <v>0</v>
      </c>
      <c r="J426" s="168"/>
      <c r="K426" s="169">
        <v>0</v>
      </c>
      <c r="L426" s="170"/>
      <c r="M426" s="170"/>
      <c r="N426" s="342"/>
    </row>
    <row r="427" spans="1:14" s="30" customFormat="1" ht="15.75" customHeight="1">
      <c r="A427" s="79"/>
      <c r="B427" s="23" t="s">
        <v>412</v>
      </c>
      <c r="C427" s="21" t="s">
        <v>413</v>
      </c>
      <c r="D427" s="70">
        <v>1000</v>
      </c>
      <c r="E427" s="70"/>
      <c r="F427" s="70">
        <v>572</v>
      </c>
      <c r="G427" s="170">
        <f t="shared" si="88"/>
        <v>428</v>
      </c>
      <c r="H427" s="70">
        <f t="shared" si="89"/>
        <v>428</v>
      </c>
      <c r="I427" s="70">
        <v>0</v>
      </c>
      <c r="J427" s="168"/>
      <c r="K427" s="169">
        <v>0</v>
      </c>
      <c r="L427" s="170"/>
      <c r="M427" s="170"/>
      <c r="N427" s="342"/>
    </row>
    <row r="428" spans="1:14" s="30" customFormat="1" ht="15.75" customHeight="1">
      <c r="A428" s="79"/>
      <c r="B428" s="23" t="s">
        <v>188</v>
      </c>
      <c r="C428" s="20" t="s">
        <v>190</v>
      </c>
      <c r="D428" s="70">
        <v>700</v>
      </c>
      <c r="E428" s="70">
        <v>14</v>
      </c>
      <c r="F428" s="70"/>
      <c r="G428" s="170">
        <f t="shared" si="88"/>
        <v>714</v>
      </c>
      <c r="H428" s="70">
        <f t="shared" si="89"/>
        <v>714</v>
      </c>
      <c r="I428" s="70">
        <v>0</v>
      </c>
      <c r="J428" s="168"/>
      <c r="K428" s="169"/>
      <c r="L428" s="170"/>
      <c r="M428" s="170"/>
      <c r="N428" s="342"/>
    </row>
    <row r="429" spans="1:14" s="30" customFormat="1" ht="15.75" customHeight="1">
      <c r="A429" s="79"/>
      <c r="B429" s="23" t="s">
        <v>181</v>
      </c>
      <c r="C429" s="20" t="s">
        <v>185</v>
      </c>
      <c r="D429" s="70">
        <v>2500</v>
      </c>
      <c r="E429" s="70"/>
      <c r="F429" s="70">
        <v>170</v>
      </c>
      <c r="G429" s="170">
        <f t="shared" si="88"/>
        <v>2330</v>
      </c>
      <c r="H429" s="70">
        <f t="shared" si="89"/>
        <v>2330</v>
      </c>
      <c r="I429" s="70">
        <v>0</v>
      </c>
      <c r="J429" s="168"/>
      <c r="K429" s="169"/>
      <c r="L429" s="170"/>
      <c r="M429" s="170"/>
      <c r="N429" s="342"/>
    </row>
    <row r="430" spans="1:14" s="30" customFormat="1" ht="15.75" customHeight="1">
      <c r="A430" s="79"/>
      <c r="B430" s="23" t="s">
        <v>729</v>
      </c>
      <c r="C430" s="21" t="s">
        <v>730</v>
      </c>
      <c r="D430" s="70">
        <v>1000</v>
      </c>
      <c r="E430" s="70"/>
      <c r="F430" s="70">
        <v>200</v>
      </c>
      <c r="G430" s="170">
        <f t="shared" si="88"/>
        <v>800</v>
      </c>
      <c r="H430" s="70">
        <f t="shared" si="89"/>
        <v>800</v>
      </c>
      <c r="I430" s="70">
        <v>0</v>
      </c>
      <c r="J430" s="168"/>
      <c r="K430" s="169">
        <v>0</v>
      </c>
      <c r="L430" s="170"/>
      <c r="M430" s="170"/>
      <c r="N430" s="342"/>
    </row>
    <row r="431" spans="1:14" s="30" customFormat="1" ht="15.75" customHeight="1">
      <c r="A431" s="79"/>
      <c r="B431" s="23" t="s">
        <v>733</v>
      </c>
      <c r="C431" s="21" t="s">
        <v>734</v>
      </c>
      <c r="D431" s="70">
        <v>18238</v>
      </c>
      <c r="E431" s="70"/>
      <c r="F431" s="70"/>
      <c r="G431" s="170">
        <f t="shared" si="88"/>
        <v>18238</v>
      </c>
      <c r="H431" s="70">
        <f t="shared" si="89"/>
        <v>18238</v>
      </c>
      <c r="I431" s="70">
        <v>0</v>
      </c>
      <c r="J431" s="168"/>
      <c r="K431" s="169">
        <v>0</v>
      </c>
      <c r="L431" s="170"/>
      <c r="M431" s="170"/>
      <c r="N431" s="342"/>
    </row>
    <row r="432" spans="1:14" s="30" customFormat="1" ht="16.5" customHeight="1">
      <c r="A432" s="79"/>
      <c r="B432" s="23" t="s">
        <v>17</v>
      </c>
      <c r="C432" s="21" t="s">
        <v>18</v>
      </c>
      <c r="D432" s="70">
        <v>2372</v>
      </c>
      <c r="E432" s="70"/>
      <c r="F432" s="70"/>
      <c r="G432" s="170">
        <f t="shared" si="88"/>
        <v>2372</v>
      </c>
      <c r="H432" s="70">
        <f t="shared" si="89"/>
        <v>2372</v>
      </c>
      <c r="I432" s="70">
        <v>0</v>
      </c>
      <c r="J432" s="168"/>
      <c r="K432" s="169">
        <v>0</v>
      </c>
      <c r="L432" s="170"/>
      <c r="M432" s="170"/>
      <c r="N432" s="342"/>
    </row>
    <row r="433" spans="1:14" s="30" customFormat="1" ht="18.75" customHeight="1">
      <c r="A433" s="79"/>
      <c r="B433" s="23" t="s">
        <v>68</v>
      </c>
      <c r="C433" s="21" t="s">
        <v>69</v>
      </c>
      <c r="D433" s="70">
        <v>426</v>
      </c>
      <c r="E433" s="70"/>
      <c r="F433" s="70"/>
      <c r="G433" s="170">
        <f t="shared" si="88"/>
        <v>426</v>
      </c>
      <c r="H433" s="70">
        <f t="shared" si="89"/>
        <v>426</v>
      </c>
      <c r="I433" s="70">
        <v>0</v>
      </c>
      <c r="J433" s="168"/>
      <c r="K433" s="169">
        <v>0</v>
      </c>
      <c r="L433" s="170"/>
      <c r="M433" s="170"/>
      <c r="N433" s="342"/>
    </row>
    <row r="434" spans="1:14" s="30" customFormat="1" ht="18" customHeight="1">
      <c r="A434" s="79"/>
      <c r="B434" s="23" t="s">
        <v>182</v>
      </c>
      <c r="C434" s="20" t="s">
        <v>672</v>
      </c>
      <c r="D434" s="70">
        <v>2555</v>
      </c>
      <c r="E434" s="70"/>
      <c r="F434" s="70"/>
      <c r="G434" s="170">
        <f t="shared" si="88"/>
        <v>2555</v>
      </c>
      <c r="H434" s="70">
        <f t="shared" si="89"/>
        <v>2555</v>
      </c>
      <c r="I434" s="70">
        <v>0</v>
      </c>
      <c r="J434" s="168"/>
      <c r="K434" s="169"/>
      <c r="L434" s="170"/>
      <c r="M434" s="170"/>
      <c r="N434" s="342"/>
    </row>
    <row r="435" spans="1:14" s="30" customFormat="1" ht="20.25" customHeight="1">
      <c r="A435" s="79"/>
      <c r="B435" s="23" t="s">
        <v>183</v>
      </c>
      <c r="C435" s="20" t="s">
        <v>186</v>
      </c>
      <c r="D435" s="70">
        <v>200</v>
      </c>
      <c r="E435" s="70"/>
      <c r="F435" s="70"/>
      <c r="G435" s="170">
        <f t="shared" si="88"/>
        <v>200</v>
      </c>
      <c r="H435" s="70">
        <f t="shared" si="89"/>
        <v>200</v>
      </c>
      <c r="I435" s="70">
        <v>0</v>
      </c>
      <c r="J435" s="168"/>
      <c r="K435" s="169"/>
      <c r="L435" s="170"/>
      <c r="M435" s="170"/>
      <c r="N435" s="342"/>
    </row>
    <row r="436" spans="1:14" s="30" customFormat="1" ht="23.25" customHeight="1">
      <c r="A436" s="79"/>
      <c r="B436" s="23" t="s">
        <v>710</v>
      </c>
      <c r="C436" s="20" t="s">
        <v>711</v>
      </c>
      <c r="D436" s="70">
        <v>44871</v>
      </c>
      <c r="E436" s="70"/>
      <c r="F436" s="70"/>
      <c r="G436" s="170">
        <f t="shared" si="88"/>
        <v>44871</v>
      </c>
      <c r="H436" s="70">
        <v>0</v>
      </c>
      <c r="I436" s="70">
        <v>0</v>
      </c>
      <c r="J436" s="168"/>
      <c r="K436" s="169"/>
      <c r="L436" s="170"/>
      <c r="M436" s="170"/>
      <c r="N436" s="342">
        <f>G436</f>
        <v>44871</v>
      </c>
    </row>
    <row r="437" spans="1:14" s="30" customFormat="1" ht="15.75" customHeight="1">
      <c r="A437" s="129" t="s">
        <v>174</v>
      </c>
      <c r="B437" s="94"/>
      <c r="C437" s="62" t="s">
        <v>376</v>
      </c>
      <c r="D437" s="166">
        <f>SUM(D438:D452)</f>
        <v>300000</v>
      </c>
      <c r="E437" s="166">
        <f aca="true" t="shared" si="90" ref="E437:N437">SUM(E438:E452)</f>
        <v>8821</v>
      </c>
      <c r="F437" s="166">
        <f t="shared" si="90"/>
        <v>8821</v>
      </c>
      <c r="G437" s="166">
        <f t="shared" si="90"/>
        <v>300000</v>
      </c>
      <c r="H437" s="166">
        <f t="shared" si="90"/>
        <v>300000</v>
      </c>
      <c r="I437" s="166">
        <f t="shared" si="90"/>
        <v>135709</v>
      </c>
      <c r="J437" s="166">
        <f t="shared" si="90"/>
        <v>27342</v>
      </c>
      <c r="K437" s="166">
        <f t="shared" si="90"/>
        <v>0</v>
      </c>
      <c r="L437" s="166">
        <f t="shared" si="90"/>
        <v>0</v>
      </c>
      <c r="M437" s="166">
        <f t="shared" si="90"/>
        <v>0</v>
      </c>
      <c r="N437" s="167">
        <f t="shared" si="90"/>
        <v>0</v>
      </c>
    </row>
    <row r="438" spans="1:14" s="30" customFormat="1" ht="16.5" customHeight="1">
      <c r="A438" s="79"/>
      <c r="B438" s="23" t="s">
        <v>714</v>
      </c>
      <c r="C438" s="20" t="s">
        <v>445</v>
      </c>
      <c r="D438" s="70">
        <v>130659</v>
      </c>
      <c r="E438" s="70">
        <v>3278</v>
      </c>
      <c r="F438" s="70"/>
      <c r="G438" s="170">
        <f>D438+E438-F438</f>
        <v>133937</v>
      </c>
      <c r="H438" s="70">
        <f>G438</f>
        <v>133937</v>
      </c>
      <c r="I438" s="70">
        <f>H438</f>
        <v>133937</v>
      </c>
      <c r="J438" s="168"/>
      <c r="K438" s="169">
        <v>0</v>
      </c>
      <c r="L438" s="170"/>
      <c r="M438" s="170"/>
      <c r="N438" s="342"/>
    </row>
    <row r="439" spans="1:14" s="30" customFormat="1" ht="15" customHeight="1">
      <c r="A439" s="79"/>
      <c r="B439" s="23" t="s">
        <v>12</v>
      </c>
      <c r="C439" s="20" t="s">
        <v>47</v>
      </c>
      <c r="D439" s="70">
        <v>23433</v>
      </c>
      <c r="E439" s="70">
        <v>604</v>
      </c>
      <c r="F439" s="70"/>
      <c r="G439" s="170">
        <f>D439+E439-F439</f>
        <v>24037</v>
      </c>
      <c r="H439" s="70">
        <f>G439</f>
        <v>24037</v>
      </c>
      <c r="I439" s="70">
        <v>0</v>
      </c>
      <c r="J439" s="168">
        <f>H439</f>
        <v>24037</v>
      </c>
      <c r="K439" s="169">
        <v>0</v>
      </c>
      <c r="L439" s="170"/>
      <c r="M439" s="170"/>
      <c r="N439" s="342"/>
    </row>
    <row r="440" spans="1:14" s="30" customFormat="1" ht="15" customHeight="1">
      <c r="A440" s="79"/>
      <c r="B440" s="23" t="s">
        <v>719</v>
      </c>
      <c r="C440" s="21" t="s">
        <v>720</v>
      </c>
      <c r="D440" s="70">
        <v>3229</v>
      </c>
      <c r="E440" s="70">
        <v>76</v>
      </c>
      <c r="F440" s="70"/>
      <c r="G440" s="170">
        <f>D440+E440-F440</f>
        <v>3305</v>
      </c>
      <c r="H440" s="70">
        <f>G440</f>
        <v>3305</v>
      </c>
      <c r="I440" s="70">
        <v>0</v>
      </c>
      <c r="J440" s="168">
        <f>H440</f>
        <v>3305</v>
      </c>
      <c r="K440" s="169">
        <v>0</v>
      </c>
      <c r="L440" s="170"/>
      <c r="M440" s="170"/>
      <c r="N440" s="342"/>
    </row>
    <row r="441" spans="1:14" s="30" customFormat="1" ht="15" customHeight="1">
      <c r="A441" s="79"/>
      <c r="B441" s="23" t="s">
        <v>410</v>
      </c>
      <c r="C441" s="20" t="s">
        <v>411</v>
      </c>
      <c r="D441" s="70">
        <v>8000</v>
      </c>
      <c r="E441" s="70"/>
      <c r="F441" s="70">
        <v>6228</v>
      </c>
      <c r="G441" s="170">
        <f aca="true" t="shared" si="91" ref="G441:G452">D441+E441-F441</f>
        <v>1772</v>
      </c>
      <c r="H441" s="70">
        <f>G441</f>
        <v>1772</v>
      </c>
      <c r="I441" s="70">
        <f>H441</f>
        <v>1772</v>
      </c>
      <c r="J441" s="168"/>
      <c r="K441" s="169"/>
      <c r="L441" s="170"/>
      <c r="M441" s="170"/>
      <c r="N441" s="342"/>
    </row>
    <row r="442" spans="1:14" s="30" customFormat="1" ht="15" customHeight="1">
      <c r="A442" s="79"/>
      <c r="B442" s="23" t="s">
        <v>721</v>
      </c>
      <c r="C442" s="21" t="s">
        <v>178</v>
      </c>
      <c r="D442" s="70">
        <v>40917</v>
      </c>
      <c r="E442" s="70">
        <v>4832</v>
      </c>
      <c r="F442" s="70"/>
      <c r="G442" s="170">
        <f t="shared" si="91"/>
        <v>45749</v>
      </c>
      <c r="H442" s="70">
        <f aca="true" t="shared" si="92" ref="H442:H452">G442</f>
        <v>45749</v>
      </c>
      <c r="I442" s="70"/>
      <c r="J442" s="168"/>
      <c r="K442" s="169"/>
      <c r="L442" s="170"/>
      <c r="M442" s="170"/>
      <c r="N442" s="342"/>
    </row>
    <row r="443" spans="1:14" s="30" customFormat="1" ht="15" customHeight="1">
      <c r="A443" s="79"/>
      <c r="B443" s="23" t="s">
        <v>162</v>
      </c>
      <c r="C443" s="21" t="s">
        <v>692</v>
      </c>
      <c r="D443" s="70">
        <v>400</v>
      </c>
      <c r="E443" s="70">
        <v>31</v>
      </c>
      <c r="F443" s="70"/>
      <c r="G443" s="170">
        <f t="shared" si="91"/>
        <v>431</v>
      </c>
      <c r="H443" s="70">
        <f t="shared" si="92"/>
        <v>431</v>
      </c>
      <c r="I443" s="70"/>
      <c r="J443" s="168"/>
      <c r="K443" s="169"/>
      <c r="L443" s="170"/>
      <c r="M443" s="170"/>
      <c r="N443" s="342"/>
    </row>
    <row r="444" spans="1:14" s="30" customFormat="1" ht="15" customHeight="1">
      <c r="A444" s="79"/>
      <c r="B444" s="23" t="s">
        <v>723</v>
      </c>
      <c r="C444" s="21" t="s">
        <v>63</v>
      </c>
      <c r="D444" s="70">
        <v>21922</v>
      </c>
      <c r="E444" s="70"/>
      <c r="F444" s="70">
        <v>109</v>
      </c>
      <c r="G444" s="170">
        <f t="shared" si="91"/>
        <v>21813</v>
      </c>
      <c r="H444" s="70">
        <f t="shared" si="92"/>
        <v>21813</v>
      </c>
      <c r="I444" s="70"/>
      <c r="J444" s="168"/>
      <c r="K444" s="169"/>
      <c r="L444" s="170"/>
      <c r="M444" s="170"/>
      <c r="N444" s="342"/>
    </row>
    <row r="445" spans="1:14" s="30" customFormat="1" ht="15" customHeight="1">
      <c r="A445" s="79"/>
      <c r="B445" s="23" t="s">
        <v>725</v>
      </c>
      <c r="C445" s="21" t="s">
        <v>64</v>
      </c>
      <c r="D445" s="70">
        <v>35000</v>
      </c>
      <c r="E445" s="70"/>
      <c r="F445" s="70"/>
      <c r="G445" s="170">
        <f t="shared" si="91"/>
        <v>35000</v>
      </c>
      <c r="H445" s="70">
        <f t="shared" si="92"/>
        <v>35000</v>
      </c>
      <c r="I445" s="70"/>
      <c r="J445" s="168"/>
      <c r="K445" s="169"/>
      <c r="L445" s="170"/>
      <c r="M445" s="170"/>
      <c r="N445" s="342"/>
    </row>
    <row r="446" spans="1:14" s="30" customFormat="1" ht="15" customHeight="1">
      <c r="A446" s="79"/>
      <c r="B446" s="23" t="s">
        <v>53</v>
      </c>
      <c r="C446" s="21" t="s">
        <v>54</v>
      </c>
      <c r="D446" s="70">
        <v>265</v>
      </c>
      <c r="E446" s="70"/>
      <c r="F446" s="70"/>
      <c r="G446" s="170">
        <f t="shared" si="91"/>
        <v>265</v>
      </c>
      <c r="H446" s="70">
        <f t="shared" si="92"/>
        <v>265</v>
      </c>
      <c r="I446" s="70"/>
      <c r="J446" s="168"/>
      <c r="K446" s="169"/>
      <c r="L446" s="170"/>
      <c r="M446" s="170"/>
      <c r="N446" s="342"/>
    </row>
    <row r="447" spans="1:14" s="30" customFormat="1" ht="15" customHeight="1">
      <c r="A447" s="79"/>
      <c r="B447" s="23" t="s">
        <v>727</v>
      </c>
      <c r="C447" s="21" t="s">
        <v>65</v>
      </c>
      <c r="D447" s="70">
        <v>19396</v>
      </c>
      <c r="E447" s="70"/>
      <c r="F447" s="70">
        <v>138</v>
      </c>
      <c r="G447" s="170">
        <f t="shared" si="91"/>
        <v>19258</v>
      </c>
      <c r="H447" s="70">
        <f t="shared" si="92"/>
        <v>19258</v>
      </c>
      <c r="I447" s="70"/>
      <c r="J447" s="168"/>
      <c r="K447" s="169"/>
      <c r="L447" s="170"/>
      <c r="M447" s="170"/>
      <c r="N447" s="342"/>
    </row>
    <row r="448" spans="1:14" s="30" customFormat="1" ht="15" customHeight="1">
      <c r="A448" s="79"/>
      <c r="B448" s="23" t="s">
        <v>181</v>
      </c>
      <c r="C448" s="20" t="s">
        <v>185</v>
      </c>
      <c r="D448" s="70">
        <v>3050</v>
      </c>
      <c r="E448" s="70"/>
      <c r="F448" s="70"/>
      <c r="G448" s="170">
        <f t="shared" si="91"/>
        <v>3050</v>
      </c>
      <c r="H448" s="70">
        <f t="shared" si="92"/>
        <v>3050</v>
      </c>
      <c r="I448" s="70"/>
      <c r="J448" s="168"/>
      <c r="K448" s="169"/>
      <c r="L448" s="170"/>
      <c r="M448" s="170"/>
      <c r="N448" s="342"/>
    </row>
    <row r="449" spans="1:14" s="30" customFormat="1" ht="15" customHeight="1">
      <c r="A449" s="79"/>
      <c r="B449" s="23" t="s">
        <v>729</v>
      </c>
      <c r="C449" s="21" t="s">
        <v>730</v>
      </c>
      <c r="D449" s="70">
        <v>1500</v>
      </c>
      <c r="E449" s="70"/>
      <c r="F449" s="70">
        <v>354</v>
      </c>
      <c r="G449" s="170">
        <f t="shared" si="91"/>
        <v>1146</v>
      </c>
      <c r="H449" s="70">
        <f t="shared" si="92"/>
        <v>1146</v>
      </c>
      <c r="I449" s="70"/>
      <c r="J449" s="168"/>
      <c r="K449" s="169"/>
      <c r="L449" s="170"/>
      <c r="M449" s="170"/>
      <c r="N449" s="342"/>
    </row>
    <row r="450" spans="1:14" s="30" customFormat="1" ht="15" customHeight="1">
      <c r="A450" s="79"/>
      <c r="B450" s="23" t="s">
        <v>733</v>
      </c>
      <c r="C450" s="21" t="s">
        <v>734</v>
      </c>
      <c r="D450" s="70">
        <v>5029</v>
      </c>
      <c r="E450" s="70"/>
      <c r="F450" s="70"/>
      <c r="G450" s="170">
        <f t="shared" si="91"/>
        <v>5029</v>
      </c>
      <c r="H450" s="70">
        <f t="shared" si="92"/>
        <v>5029</v>
      </c>
      <c r="I450" s="70"/>
      <c r="J450" s="168"/>
      <c r="K450" s="169"/>
      <c r="L450" s="170"/>
      <c r="M450" s="170"/>
      <c r="N450" s="342"/>
    </row>
    <row r="451" spans="1:14" s="30" customFormat="1" ht="15" customHeight="1">
      <c r="A451" s="79"/>
      <c r="B451" s="23" t="s">
        <v>182</v>
      </c>
      <c r="C451" s="20" t="s">
        <v>672</v>
      </c>
      <c r="D451" s="70">
        <v>4200</v>
      </c>
      <c r="E451" s="70"/>
      <c r="F451" s="70">
        <v>609</v>
      </c>
      <c r="G451" s="170">
        <f t="shared" si="91"/>
        <v>3591</v>
      </c>
      <c r="H451" s="70">
        <f t="shared" si="92"/>
        <v>3591</v>
      </c>
      <c r="I451" s="70"/>
      <c r="J451" s="168"/>
      <c r="K451" s="169"/>
      <c r="L451" s="170"/>
      <c r="M451" s="170"/>
      <c r="N451" s="342"/>
    </row>
    <row r="452" spans="1:14" s="30" customFormat="1" ht="15" customHeight="1">
      <c r="A452" s="79"/>
      <c r="B452" s="23" t="s">
        <v>184</v>
      </c>
      <c r="C452" s="20" t="s">
        <v>680</v>
      </c>
      <c r="D452" s="70">
        <v>3000</v>
      </c>
      <c r="E452" s="70"/>
      <c r="F452" s="70">
        <v>1383</v>
      </c>
      <c r="G452" s="170">
        <f t="shared" si="91"/>
        <v>1617</v>
      </c>
      <c r="H452" s="70">
        <f t="shared" si="92"/>
        <v>1617</v>
      </c>
      <c r="I452" s="70"/>
      <c r="J452" s="168"/>
      <c r="K452" s="169"/>
      <c r="L452" s="170"/>
      <c r="M452" s="170"/>
      <c r="N452" s="342"/>
    </row>
    <row r="453" spans="1:14" s="30" customFormat="1" ht="16.5" customHeight="1">
      <c r="A453" s="129" t="s">
        <v>78</v>
      </c>
      <c r="B453" s="93"/>
      <c r="C453" s="59" t="s">
        <v>164</v>
      </c>
      <c r="D453" s="166">
        <f>SUM(D454:D460)</f>
        <v>1051785</v>
      </c>
      <c r="E453" s="166">
        <f>SUM(E454:E460)</f>
        <v>10043</v>
      </c>
      <c r="F453" s="166">
        <f>SUM(F454:F460)</f>
        <v>7732</v>
      </c>
      <c r="G453" s="166">
        <f>SUM(G454:G460)</f>
        <v>1054096</v>
      </c>
      <c r="H453" s="166">
        <f aca="true" t="shared" si="93" ref="H453:N453">SUM(H454:H460)</f>
        <v>1054096</v>
      </c>
      <c r="I453" s="166">
        <f t="shared" si="93"/>
        <v>39000</v>
      </c>
      <c r="J453" s="166">
        <f t="shared" si="93"/>
        <v>7297</v>
      </c>
      <c r="K453" s="166">
        <f t="shared" si="93"/>
        <v>40248</v>
      </c>
      <c r="L453" s="166">
        <f t="shared" si="93"/>
        <v>0</v>
      </c>
      <c r="M453" s="166">
        <f t="shared" si="93"/>
        <v>0</v>
      </c>
      <c r="N453" s="167">
        <f t="shared" si="93"/>
        <v>0</v>
      </c>
    </row>
    <row r="454" spans="1:14" s="30" customFormat="1" ht="15.75" customHeight="1">
      <c r="A454" s="90"/>
      <c r="B454" s="23" t="s">
        <v>39</v>
      </c>
      <c r="C454" s="20" t="s">
        <v>337</v>
      </c>
      <c r="D454" s="70">
        <v>11057</v>
      </c>
      <c r="E454" s="70"/>
      <c r="F454" s="70"/>
      <c r="G454" s="170">
        <f aca="true" t="shared" si="94" ref="G454:G460">D454+E454-F454</f>
        <v>11057</v>
      </c>
      <c r="H454" s="70">
        <f aca="true" t="shared" si="95" ref="H454:H460">G454</f>
        <v>11057</v>
      </c>
      <c r="I454" s="70">
        <v>0</v>
      </c>
      <c r="J454" s="70">
        <v>0</v>
      </c>
      <c r="K454" s="170">
        <f>H454</f>
        <v>11057</v>
      </c>
      <c r="L454" s="170"/>
      <c r="M454" s="170"/>
      <c r="N454" s="342"/>
    </row>
    <row r="455" spans="1:14" s="30" customFormat="1" ht="15.75" customHeight="1">
      <c r="A455" s="90"/>
      <c r="B455" s="23" t="s">
        <v>138</v>
      </c>
      <c r="C455" s="20" t="s">
        <v>338</v>
      </c>
      <c r="D455" s="70">
        <v>27537</v>
      </c>
      <c r="E455" s="70">
        <v>1654</v>
      </c>
      <c r="F455" s="70"/>
      <c r="G455" s="170">
        <f t="shared" si="94"/>
        <v>29191</v>
      </c>
      <c r="H455" s="70">
        <f t="shared" si="95"/>
        <v>29191</v>
      </c>
      <c r="I455" s="70">
        <v>0</v>
      </c>
      <c r="J455" s="70">
        <v>0</v>
      </c>
      <c r="K455" s="170">
        <f>H455</f>
        <v>29191</v>
      </c>
      <c r="L455" s="170"/>
      <c r="M455" s="170"/>
      <c r="N455" s="342"/>
    </row>
    <row r="456" spans="1:14" s="30" customFormat="1" ht="13.5" customHeight="1">
      <c r="A456" s="90"/>
      <c r="B456" s="23" t="s">
        <v>157</v>
      </c>
      <c r="C456" s="20" t="s">
        <v>158</v>
      </c>
      <c r="D456" s="70">
        <v>946810</v>
      </c>
      <c r="E456" s="70">
        <v>8389</v>
      </c>
      <c r="F456" s="70"/>
      <c r="G456" s="170">
        <f t="shared" si="94"/>
        <v>955199</v>
      </c>
      <c r="H456" s="70">
        <f t="shared" si="95"/>
        <v>955199</v>
      </c>
      <c r="I456" s="70">
        <v>0</v>
      </c>
      <c r="J456" s="168"/>
      <c r="K456" s="169">
        <v>0</v>
      </c>
      <c r="L456" s="170"/>
      <c r="M456" s="170"/>
      <c r="N456" s="342"/>
    </row>
    <row r="457" spans="1:14" s="30" customFormat="1" ht="13.5" customHeight="1">
      <c r="A457" s="90"/>
      <c r="B457" s="23" t="s">
        <v>12</v>
      </c>
      <c r="C457" s="20" t="s">
        <v>47</v>
      </c>
      <c r="D457" s="70">
        <v>6341</v>
      </c>
      <c r="E457" s="70"/>
      <c r="F457" s="70"/>
      <c r="G457" s="170">
        <f t="shared" si="94"/>
        <v>6341</v>
      </c>
      <c r="H457" s="70">
        <f t="shared" si="95"/>
        <v>6341</v>
      </c>
      <c r="I457" s="70"/>
      <c r="J457" s="168">
        <f>H457</f>
        <v>6341</v>
      </c>
      <c r="K457" s="169"/>
      <c r="L457" s="170"/>
      <c r="M457" s="170"/>
      <c r="N457" s="342"/>
    </row>
    <row r="458" spans="1:14" s="30" customFormat="1" ht="13.5" customHeight="1">
      <c r="A458" s="90"/>
      <c r="B458" s="23" t="s">
        <v>719</v>
      </c>
      <c r="C458" s="21" t="s">
        <v>720</v>
      </c>
      <c r="D458" s="70">
        <v>956</v>
      </c>
      <c r="E458" s="70"/>
      <c r="F458" s="70"/>
      <c r="G458" s="170">
        <f t="shared" si="94"/>
        <v>956</v>
      </c>
      <c r="H458" s="70">
        <f t="shared" si="95"/>
        <v>956</v>
      </c>
      <c r="I458" s="70"/>
      <c r="J458" s="168">
        <f>H458</f>
        <v>956</v>
      </c>
      <c r="K458" s="169"/>
      <c r="L458" s="170"/>
      <c r="M458" s="170"/>
      <c r="N458" s="342"/>
    </row>
    <row r="459" spans="1:14" s="30" customFormat="1" ht="13.5" customHeight="1">
      <c r="A459" s="90"/>
      <c r="B459" s="23" t="s">
        <v>410</v>
      </c>
      <c r="C459" s="20" t="s">
        <v>411</v>
      </c>
      <c r="D459" s="70">
        <v>39320</v>
      </c>
      <c r="E459" s="70"/>
      <c r="F459" s="70">
        <v>320</v>
      </c>
      <c r="G459" s="170">
        <f t="shared" si="94"/>
        <v>39000</v>
      </c>
      <c r="H459" s="70">
        <f t="shared" si="95"/>
        <v>39000</v>
      </c>
      <c r="I459" s="70">
        <f>H459</f>
        <v>39000</v>
      </c>
      <c r="J459" s="168"/>
      <c r="K459" s="169"/>
      <c r="L459" s="170"/>
      <c r="M459" s="170"/>
      <c r="N459" s="342"/>
    </row>
    <row r="460" spans="1:14" s="30" customFormat="1" ht="16.5" customHeight="1">
      <c r="A460" s="90"/>
      <c r="B460" s="23" t="s">
        <v>721</v>
      </c>
      <c r="C460" s="20" t="s">
        <v>722</v>
      </c>
      <c r="D460" s="70">
        <v>19764</v>
      </c>
      <c r="E460" s="70"/>
      <c r="F460" s="70">
        <v>7412</v>
      </c>
      <c r="G460" s="170">
        <f t="shared" si="94"/>
        <v>12352</v>
      </c>
      <c r="H460" s="70">
        <f t="shared" si="95"/>
        <v>12352</v>
      </c>
      <c r="I460" s="70">
        <v>0</v>
      </c>
      <c r="J460" s="168"/>
      <c r="K460" s="169">
        <v>0</v>
      </c>
      <c r="L460" s="170"/>
      <c r="M460" s="170"/>
      <c r="N460" s="342"/>
    </row>
    <row r="461" spans="1:14" s="30" customFormat="1" ht="18.75" customHeight="1">
      <c r="A461" s="129" t="s">
        <v>74</v>
      </c>
      <c r="B461" s="93"/>
      <c r="C461" s="59" t="s">
        <v>165</v>
      </c>
      <c r="D461" s="166">
        <f>SUM(D462:D480)</f>
        <v>354996</v>
      </c>
      <c r="E461" s="166">
        <f>SUM(E462:E480)</f>
        <v>28019</v>
      </c>
      <c r="F461" s="166">
        <f>SUM(F462:F480)</f>
        <v>32718</v>
      </c>
      <c r="G461" s="166">
        <f>SUM(G462:G480)</f>
        <v>350297</v>
      </c>
      <c r="H461" s="166">
        <f aca="true" t="shared" si="96" ref="H461:N461">SUM(H462:H480)</f>
        <v>350297</v>
      </c>
      <c r="I461" s="166">
        <f t="shared" si="96"/>
        <v>171936</v>
      </c>
      <c r="J461" s="166">
        <f t="shared" si="96"/>
        <v>33569</v>
      </c>
      <c r="K461" s="166">
        <f t="shared" si="96"/>
        <v>0</v>
      </c>
      <c r="L461" s="166">
        <f t="shared" si="96"/>
        <v>0</v>
      </c>
      <c r="M461" s="166">
        <f t="shared" si="96"/>
        <v>0</v>
      </c>
      <c r="N461" s="167">
        <f t="shared" si="96"/>
        <v>0</v>
      </c>
    </row>
    <row r="462" spans="1:14" s="30" customFormat="1" ht="16.5" customHeight="1">
      <c r="A462" s="74"/>
      <c r="B462" s="86" t="s">
        <v>714</v>
      </c>
      <c r="C462" s="20" t="s">
        <v>445</v>
      </c>
      <c r="D462" s="170">
        <v>172264</v>
      </c>
      <c r="E462" s="170"/>
      <c r="F462" s="170">
        <v>18579</v>
      </c>
      <c r="G462" s="170">
        <f>D462+E462-F462</f>
        <v>153685</v>
      </c>
      <c r="H462" s="170">
        <f>G462</f>
        <v>153685</v>
      </c>
      <c r="I462" s="170">
        <f>H462</f>
        <v>153685</v>
      </c>
      <c r="J462" s="169"/>
      <c r="K462" s="169">
        <v>0</v>
      </c>
      <c r="L462" s="170"/>
      <c r="M462" s="170"/>
      <c r="N462" s="342"/>
    </row>
    <row r="463" spans="1:14" s="30" customFormat="1" ht="16.5" customHeight="1">
      <c r="A463" s="74"/>
      <c r="B463" s="86" t="s">
        <v>717</v>
      </c>
      <c r="C463" s="20" t="s">
        <v>718</v>
      </c>
      <c r="D463" s="170">
        <v>14351</v>
      </c>
      <c r="E463" s="170"/>
      <c r="F463" s="170"/>
      <c r="G463" s="170">
        <f>D463+E463-F463</f>
        <v>14351</v>
      </c>
      <c r="H463" s="170">
        <f aca="true" t="shared" si="97" ref="H463:H480">G463</f>
        <v>14351</v>
      </c>
      <c r="I463" s="170">
        <f>H463</f>
        <v>14351</v>
      </c>
      <c r="J463" s="169"/>
      <c r="K463" s="169">
        <v>0</v>
      </c>
      <c r="L463" s="170"/>
      <c r="M463" s="170"/>
      <c r="N463" s="342"/>
    </row>
    <row r="464" spans="1:14" s="30" customFormat="1" ht="15.75" customHeight="1">
      <c r="A464" s="74"/>
      <c r="B464" s="86" t="s">
        <v>12</v>
      </c>
      <c r="C464" s="20" t="s">
        <v>47</v>
      </c>
      <c r="D464" s="170">
        <v>30673</v>
      </c>
      <c r="E464" s="170"/>
      <c r="F464" s="170">
        <v>3074</v>
      </c>
      <c r="G464" s="170">
        <f aca="true" t="shared" si="98" ref="G464:G480">D464+E464-F464</f>
        <v>27599</v>
      </c>
      <c r="H464" s="170">
        <f t="shared" si="97"/>
        <v>27599</v>
      </c>
      <c r="I464" s="170">
        <v>0</v>
      </c>
      <c r="J464" s="169">
        <f>H464</f>
        <v>27599</v>
      </c>
      <c r="K464" s="169">
        <v>0</v>
      </c>
      <c r="L464" s="170"/>
      <c r="M464" s="170"/>
      <c r="N464" s="342"/>
    </row>
    <row r="465" spans="1:14" s="30" customFormat="1" ht="16.5" customHeight="1">
      <c r="A465" s="74"/>
      <c r="B465" s="86" t="s">
        <v>719</v>
      </c>
      <c r="C465" s="21" t="s">
        <v>720</v>
      </c>
      <c r="D465" s="170">
        <v>5642</v>
      </c>
      <c r="E465" s="170">
        <v>328</v>
      </c>
      <c r="F465" s="170"/>
      <c r="G465" s="170">
        <f t="shared" si="98"/>
        <v>5970</v>
      </c>
      <c r="H465" s="170">
        <f t="shared" si="97"/>
        <v>5970</v>
      </c>
      <c r="I465" s="170">
        <v>0</v>
      </c>
      <c r="J465" s="169">
        <f>H465</f>
        <v>5970</v>
      </c>
      <c r="K465" s="169">
        <v>0</v>
      </c>
      <c r="L465" s="170"/>
      <c r="M465" s="170"/>
      <c r="N465" s="342"/>
    </row>
    <row r="466" spans="1:14" s="30" customFormat="1" ht="16.5" customHeight="1">
      <c r="A466" s="79"/>
      <c r="B466" s="23" t="s">
        <v>410</v>
      </c>
      <c r="C466" s="21" t="s">
        <v>411</v>
      </c>
      <c r="D466" s="70">
        <v>5000</v>
      </c>
      <c r="E466" s="70"/>
      <c r="F466" s="70">
        <v>1100</v>
      </c>
      <c r="G466" s="170">
        <f t="shared" si="98"/>
        <v>3900</v>
      </c>
      <c r="H466" s="170">
        <f t="shared" si="97"/>
        <v>3900</v>
      </c>
      <c r="I466" s="70">
        <f>H466</f>
        <v>3900</v>
      </c>
      <c r="J466" s="169"/>
      <c r="K466" s="169">
        <v>0</v>
      </c>
      <c r="L466" s="170"/>
      <c r="M466" s="170"/>
      <c r="N466" s="342"/>
    </row>
    <row r="467" spans="1:14" s="30" customFormat="1" ht="15.75" customHeight="1">
      <c r="A467" s="79"/>
      <c r="B467" s="23" t="s">
        <v>721</v>
      </c>
      <c r="C467" s="21" t="s">
        <v>103</v>
      </c>
      <c r="D467" s="70">
        <v>16530</v>
      </c>
      <c r="E467" s="70">
        <v>9644</v>
      </c>
      <c r="F467" s="70">
        <v>2944</v>
      </c>
      <c r="G467" s="170">
        <f t="shared" si="98"/>
        <v>23230</v>
      </c>
      <c r="H467" s="170">
        <f t="shared" si="97"/>
        <v>23230</v>
      </c>
      <c r="I467" s="70">
        <v>0</v>
      </c>
      <c r="J467" s="169"/>
      <c r="K467" s="169">
        <v>0</v>
      </c>
      <c r="L467" s="170"/>
      <c r="M467" s="170"/>
      <c r="N467" s="342"/>
    </row>
    <row r="468" spans="1:14" s="30" customFormat="1" ht="15.75" customHeight="1">
      <c r="A468" s="79"/>
      <c r="B468" s="23" t="s">
        <v>723</v>
      </c>
      <c r="C468" s="21" t="s">
        <v>63</v>
      </c>
      <c r="D468" s="70">
        <v>9645</v>
      </c>
      <c r="E468" s="70"/>
      <c r="F468" s="70">
        <v>3416</v>
      </c>
      <c r="G468" s="170">
        <f t="shared" si="98"/>
        <v>6229</v>
      </c>
      <c r="H468" s="170">
        <f t="shared" si="97"/>
        <v>6229</v>
      </c>
      <c r="I468" s="70">
        <v>0</v>
      </c>
      <c r="J468" s="169"/>
      <c r="K468" s="169">
        <v>0</v>
      </c>
      <c r="L468" s="170"/>
      <c r="M468" s="170"/>
      <c r="N468" s="342"/>
    </row>
    <row r="469" spans="1:14" s="30" customFormat="1" ht="15.75" customHeight="1">
      <c r="A469" s="79"/>
      <c r="B469" s="23" t="s">
        <v>725</v>
      </c>
      <c r="C469" s="21" t="s">
        <v>64</v>
      </c>
      <c r="D469" s="70">
        <v>60000</v>
      </c>
      <c r="E469" s="70">
        <v>17000</v>
      </c>
      <c r="F469" s="70"/>
      <c r="G469" s="170">
        <f t="shared" si="98"/>
        <v>77000</v>
      </c>
      <c r="H469" s="170">
        <f t="shared" si="97"/>
        <v>77000</v>
      </c>
      <c r="I469" s="70"/>
      <c r="J469" s="169"/>
      <c r="K469" s="169"/>
      <c r="L469" s="170"/>
      <c r="M469" s="170"/>
      <c r="N469" s="342"/>
    </row>
    <row r="470" spans="1:14" s="30" customFormat="1" ht="15.75" customHeight="1">
      <c r="A470" s="79"/>
      <c r="B470" s="23" t="s">
        <v>53</v>
      </c>
      <c r="C470" s="21" t="s">
        <v>54</v>
      </c>
      <c r="D470" s="70">
        <v>300</v>
      </c>
      <c r="E470" s="70"/>
      <c r="F470" s="70">
        <v>35</v>
      </c>
      <c r="G470" s="170">
        <f t="shared" si="98"/>
        <v>265</v>
      </c>
      <c r="H470" s="170">
        <f t="shared" si="97"/>
        <v>265</v>
      </c>
      <c r="I470" s="70">
        <v>0</v>
      </c>
      <c r="J470" s="169"/>
      <c r="K470" s="169">
        <v>0</v>
      </c>
      <c r="L470" s="170"/>
      <c r="M470" s="170"/>
      <c r="N470" s="342"/>
    </row>
    <row r="471" spans="1:14" s="30" customFormat="1" ht="15.75" customHeight="1">
      <c r="A471" s="79"/>
      <c r="B471" s="23" t="s">
        <v>727</v>
      </c>
      <c r="C471" s="21" t="s">
        <v>65</v>
      </c>
      <c r="D471" s="70">
        <v>15349</v>
      </c>
      <c r="E471" s="70"/>
      <c r="F471" s="70">
        <v>2000</v>
      </c>
      <c r="G471" s="170">
        <f t="shared" si="98"/>
        <v>13349</v>
      </c>
      <c r="H471" s="170">
        <f t="shared" si="97"/>
        <v>13349</v>
      </c>
      <c r="I471" s="70">
        <v>0</v>
      </c>
      <c r="J471" s="169"/>
      <c r="K471" s="169">
        <v>0</v>
      </c>
      <c r="L471" s="170"/>
      <c r="M471" s="170"/>
      <c r="N471" s="342"/>
    </row>
    <row r="472" spans="1:14" s="30" customFormat="1" ht="15.75" customHeight="1">
      <c r="A472" s="79"/>
      <c r="B472" s="23" t="s">
        <v>412</v>
      </c>
      <c r="C472" s="21" t="s">
        <v>413</v>
      </c>
      <c r="D472" s="70">
        <v>989</v>
      </c>
      <c r="E472" s="70"/>
      <c r="F472" s="70"/>
      <c r="G472" s="170">
        <f t="shared" si="98"/>
        <v>989</v>
      </c>
      <c r="H472" s="170">
        <f t="shared" si="97"/>
        <v>989</v>
      </c>
      <c r="I472" s="70">
        <v>0</v>
      </c>
      <c r="J472" s="169"/>
      <c r="K472" s="169">
        <v>0</v>
      </c>
      <c r="L472" s="170"/>
      <c r="M472" s="170"/>
      <c r="N472" s="342"/>
    </row>
    <row r="473" spans="1:14" s="30" customFormat="1" ht="15.75" customHeight="1">
      <c r="A473" s="79"/>
      <c r="B473" s="23" t="s">
        <v>188</v>
      </c>
      <c r="C473" s="20" t="s">
        <v>190</v>
      </c>
      <c r="D473" s="70">
        <v>1610</v>
      </c>
      <c r="E473" s="70"/>
      <c r="F473" s="70"/>
      <c r="G473" s="170">
        <f t="shared" si="98"/>
        <v>1610</v>
      </c>
      <c r="H473" s="170">
        <f t="shared" si="97"/>
        <v>1610</v>
      </c>
      <c r="I473" s="70">
        <v>0</v>
      </c>
      <c r="J473" s="169"/>
      <c r="K473" s="169">
        <v>0</v>
      </c>
      <c r="L473" s="170"/>
      <c r="M473" s="170"/>
      <c r="N473" s="342"/>
    </row>
    <row r="474" spans="1:14" s="30" customFormat="1" ht="15.75" customHeight="1">
      <c r="A474" s="79"/>
      <c r="B474" s="23" t="s">
        <v>181</v>
      </c>
      <c r="C474" s="20" t="s">
        <v>185</v>
      </c>
      <c r="D474" s="70">
        <v>1868</v>
      </c>
      <c r="E474" s="70">
        <v>608</v>
      </c>
      <c r="F474" s="70"/>
      <c r="G474" s="170">
        <f t="shared" si="98"/>
        <v>2476</v>
      </c>
      <c r="H474" s="170">
        <f t="shared" si="97"/>
        <v>2476</v>
      </c>
      <c r="I474" s="70">
        <v>0</v>
      </c>
      <c r="J474" s="169"/>
      <c r="K474" s="169">
        <v>0</v>
      </c>
      <c r="L474" s="170"/>
      <c r="M474" s="170"/>
      <c r="N474" s="342"/>
    </row>
    <row r="475" spans="1:14" s="30" customFormat="1" ht="15" customHeight="1">
      <c r="A475" s="79"/>
      <c r="B475" s="23" t="s">
        <v>729</v>
      </c>
      <c r="C475" s="21" t="s">
        <v>730</v>
      </c>
      <c r="D475" s="70">
        <v>1800</v>
      </c>
      <c r="E475" s="70">
        <v>300</v>
      </c>
      <c r="F475" s="70"/>
      <c r="G475" s="170">
        <f t="shared" si="98"/>
        <v>2100</v>
      </c>
      <c r="H475" s="170">
        <f t="shared" si="97"/>
        <v>2100</v>
      </c>
      <c r="I475" s="70">
        <v>0</v>
      </c>
      <c r="J475" s="169"/>
      <c r="K475" s="169">
        <v>0</v>
      </c>
      <c r="L475" s="170"/>
      <c r="M475" s="170"/>
      <c r="N475" s="342"/>
    </row>
    <row r="476" spans="1:14" s="30" customFormat="1" ht="15" customHeight="1">
      <c r="A476" s="79"/>
      <c r="B476" s="23" t="s">
        <v>733</v>
      </c>
      <c r="C476" s="21" t="s">
        <v>734</v>
      </c>
      <c r="D476" s="70">
        <v>6878</v>
      </c>
      <c r="E476" s="70"/>
      <c r="F476" s="70"/>
      <c r="G476" s="170">
        <f t="shared" si="98"/>
        <v>6878</v>
      </c>
      <c r="H476" s="170">
        <f t="shared" si="97"/>
        <v>6878</v>
      </c>
      <c r="I476" s="70">
        <v>0</v>
      </c>
      <c r="J476" s="169"/>
      <c r="K476" s="169">
        <v>0</v>
      </c>
      <c r="L476" s="170"/>
      <c r="M476" s="170"/>
      <c r="N476" s="342"/>
    </row>
    <row r="477" spans="1:14" s="30" customFormat="1" ht="14.25" customHeight="1">
      <c r="A477" s="79"/>
      <c r="B477" s="23" t="s">
        <v>418</v>
      </c>
      <c r="C477" s="21" t="s">
        <v>331</v>
      </c>
      <c r="D477" s="70">
        <v>120</v>
      </c>
      <c r="E477" s="70"/>
      <c r="F477" s="70">
        <v>120</v>
      </c>
      <c r="G477" s="170">
        <f t="shared" si="98"/>
        <v>0</v>
      </c>
      <c r="H477" s="170">
        <f t="shared" si="97"/>
        <v>0</v>
      </c>
      <c r="I477" s="70">
        <v>0</v>
      </c>
      <c r="J477" s="169"/>
      <c r="K477" s="169">
        <v>0</v>
      </c>
      <c r="L477" s="170"/>
      <c r="M477" s="170"/>
      <c r="N477" s="342"/>
    </row>
    <row r="478" spans="1:14" s="30" customFormat="1" ht="14.25" customHeight="1">
      <c r="A478" s="79"/>
      <c r="B478" s="23" t="s">
        <v>182</v>
      </c>
      <c r="C478" s="20" t="s">
        <v>672</v>
      </c>
      <c r="D478" s="70">
        <v>6000</v>
      </c>
      <c r="E478" s="70">
        <v>139</v>
      </c>
      <c r="F478" s="70"/>
      <c r="G478" s="170">
        <f t="shared" si="98"/>
        <v>6139</v>
      </c>
      <c r="H478" s="170">
        <f t="shared" si="97"/>
        <v>6139</v>
      </c>
      <c r="I478" s="70">
        <v>0</v>
      </c>
      <c r="J478" s="169"/>
      <c r="K478" s="169">
        <v>0</v>
      </c>
      <c r="L478" s="170"/>
      <c r="M478" s="170"/>
      <c r="N478" s="342"/>
    </row>
    <row r="479" spans="1:14" s="30" customFormat="1" ht="14.25" customHeight="1">
      <c r="A479" s="79"/>
      <c r="B479" s="23" t="s">
        <v>183</v>
      </c>
      <c r="C479" s="20" t="s">
        <v>186</v>
      </c>
      <c r="D479" s="70">
        <v>1250</v>
      </c>
      <c r="E479" s="70"/>
      <c r="F479" s="70">
        <v>950</v>
      </c>
      <c r="G479" s="170">
        <f t="shared" si="98"/>
        <v>300</v>
      </c>
      <c r="H479" s="170">
        <f t="shared" si="97"/>
        <v>300</v>
      </c>
      <c r="I479" s="70">
        <v>0</v>
      </c>
      <c r="J479" s="169"/>
      <c r="K479" s="169">
        <v>0</v>
      </c>
      <c r="L479" s="170"/>
      <c r="M479" s="170"/>
      <c r="N479" s="342"/>
    </row>
    <row r="480" spans="1:14" s="30" customFormat="1" ht="14.25" customHeight="1">
      <c r="A480" s="79"/>
      <c r="B480" s="23" t="s">
        <v>184</v>
      </c>
      <c r="C480" s="20" t="s">
        <v>680</v>
      </c>
      <c r="D480" s="70">
        <v>4727</v>
      </c>
      <c r="E480" s="70"/>
      <c r="F480" s="70">
        <v>500</v>
      </c>
      <c r="G480" s="170">
        <f t="shared" si="98"/>
        <v>4227</v>
      </c>
      <c r="H480" s="170">
        <f t="shared" si="97"/>
        <v>4227</v>
      </c>
      <c r="I480" s="70">
        <v>0</v>
      </c>
      <c r="J480" s="169"/>
      <c r="K480" s="169">
        <v>0</v>
      </c>
      <c r="L480" s="170"/>
      <c r="M480" s="170"/>
      <c r="N480" s="342"/>
    </row>
    <row r="481" spans="1:14" s="29" customFormat="1" ht="36" customHeight="1">
      <c r="A481" s="129" t="s">
        <v>243</v>
      </c>
      <c r="B481" s="94"/>
      <c r="C481" s="59" t="s">
        <v>706</v>
      </c>
      <c r="D481" s="166">
        <f>SUM(D482:D492)</f>
        <v>48580</v>
      </c>
      <c r="E481" s="166">
        <f aca="true" t="shared" si="99" ref="E481:N481">SUM(E482:E492)</f>
        <v>4905</v>
      </c>
      <c r="F481" s="166">
        <f t="shared" si="99"/>
        <v>4905</v>
      </c>
      <c r="G481" s="166">
        <f t="shared" si="99"/>
        <v>48580</v>
      </c>
      <c r="H481" s="166">
        <f t="shared" si="99"/>
        <v>48580</v>
      </c>
      <c r="I481" s="166">
        <f t="shared" si="99"/>
        <v>11304</v>
      </c>
      <c r="J481" s="166">
        <f t="shared" si="99"/>
        <v>2281</v>
      </c>
      <c r="K481" s="166">
        <f t="shared" si="99"/>
        <v>0</v>
      </c>
      <c r="L481" s="166">
        <f t="shared" si="99"/>
        <v>0</v>
      </c>
      <c r="M481" s="166">
        <f t="shared" si="99"/>
        <v>0</v>
      </c>
      <c r="N481" s="167">
        <f t="shared" si="99"/>
        <v>0</v>
      </c>
    </row>
    <row r="482" spans="1:14" s="29" customFormat="1" ht="16.5" customHeight="1">
      <c r="A482" s="74"/>
      <c r="B482" s="111" t="s">
        <v>714</v>
      </c>
      <c r="C482" s="20" t="s">
        <v>445</v>
      </c>
      <c r="D482" s="172">
        <v>11372</v>
      </c>
      <c r="E482" s="172"/>
      <c r="F482" s="172">
        <v>68</v>
      </c>
      <c r="G482" s="172">
        <f aca="true" t="shared" si="100" ref="G482:G492">D482+E482+-F482</f>
        <v>11304</v>
      </c>
      <c r="H482" s="172">
        <f>G482</f>
        <v>11304</v>
      </c>
      <c r="I482" s="172">
        <f>H482</f>
        <v>11304</v>
      </c>
      <c r="J482" s="172"/>
      <c r="K482" s="172"/>
      <c r="L482" s="172"/>
      <c r="M482" s="172"/>
      <c r="N482" s="353"/>
    </row>
    <row r="483" spans="1:14" s="29" customFormat="1" ht="16.5" customHeight="1">
      <c r="A483" s="74"/>
      <c r="B483" s="111" t="s">
        <v>12</v>
      </c>
      <c r="C483" s="20" t="s">
        <v>47</v>
      </c>
      <c r="D483" s="172">
        <v>2466</v>
      </c>
      <c r="E483" s="172"/>
      <c r="F483" s="172">
        <v>462</v>
      </c>
      <c r="G483" s="172">
        <f t="shared" si="100"/>
        <v>2004</v>
      </c>
      <c r="H483" s="172">
        <f aca="true" t="shared" si="101" ref="H483:H492">G483</f>
        <v>2004</v>
      </c>
      <c r="I483" s="172"/>
      <c r="J483" s="172">
        <f>H483</f>
        <v>2004</v>
      </c>
      <c r="K483" s="172"/>
      <c r="L483" s="172"/>
      <c r="M483" s="172"/>
      <c r="N483" s="353"/>
    </row>
    <row r="484" spans="1:14" s="29" customFormat="1" ht="16.5" customHeight="1">
      <c r="A484" s="74"/>
      <c r="B484" s="111" t="s">
        <v>719</v>
      </c>
      <c r="C484" s="20" t="s">
        <v>47</v>
      </c>
      <c r="D484" s="172">
        <v>369</v>
      </c>
      <c r="E484" s="172"/>
      <c r="F484" s="172">
        <v>92</v>
      </c>
      <c r="G484" s="172">
        <f t="shared" si="100"/>
        <v>277</v>
      </c>
      <c r="H484" s="172">
        <f t="shared" si="101"/>
        <v>277</v>
      </c>
      <c r="I484" s="172"/>
      <c r="J484" s="172">
        <f>H484</f>
        <v>277</v>
      </c>
      <c r="K484" s="172"/>
      <c r="L484" s="172"/>
      <c r="M484" s="172"/>
      <c r="N484" s="353"/>
    </row>
    <row r="485" spans="1:14" s="29" customFormat="1" ht="16.5" customHeight="1">
      <c r="A485" s="74"/>
      <c r="B485" s="111" t="s">
        <v>721</v>
      </c>
      <c r="C485" s="21" t="s">
        <v>103</v>
      </c>
      <c r="D485" s="172">
        <v>6990</v>
      </c>
      <c r="E485" s="172">
        <v>3379</v>
      </c>
      <c r="F485" s="172"/>
      <c r="G485" s="172">
        <f t="shared" si="100"/>
        <v>10369</v>
      </c>
      <c r="H485" s="172">
        <f t="shared" si="101"/>
        <v>10369</v>
      </c>
      <c r="I485" s="172"/>
      <c r="J485" s="172"/>
      <c r="K485" s="172"/>
      <c r="L485" s="172"/>
      <c r="M485" s="172"/>
      <c r="N485" s="353"/>
    </row>
    <row r="486" spans="1:14" s="30" customFormat="1" ht="14.25" customHeight="1">
      <c r="A486" s="79"/>
      <c r="B486" s="130" t="s">
        <v>723</v>
      </c>
      <c r="C486" s="21" t="s">
        <v>65</v>
      </c>
      <c r="D486" s="175">
        <v>6210</v>
      </c>
      <c r="E486" s="175"/>
      <c r="F486" s="175">
        <v>483</v>
      </c>
      <c r="G486" s="172">
        <f t="shared" si="100"/>
        <v>5727</v>
      </c>
      <c r="H486" s="172">
        <f t="shared" si="101"/>
        <v>5727</v>
      </c>
      <c r="I486" s="175">
        <v>0</v>
      </c>
      <c r="J486" s="175"/>
      <c r="K486" s="172">
        <v>0</v>
      </c>
      <c r="L486" s="172"/>
      <c r="M486" s="172"/>
      <c r="N486" s="357"/>
    </row>
    <row r="487" spans="1:14" s="30" customFormat="1" ht="14.25" customHeight="1">
      <c r="A487" s="79"/>
      <c r="B487" s="130" t="s">
        <v>725</v>
      </c>
      <c r="C487" s="21" t="s">
        <v>64</v>
      </c>
      <c r="D487" s="175">
        <v>13000</v>
      </c>
      <c r="E487" s="175"/>
      <c r="F487" s="175"/>
      <c r="G487" s="172">
        <f t="shared" si="100"/>
        <v>13000</v>
      </c>
      <c r="H487" s="172">
        <f t="shared" si="101"/>
        <v>13000</v>
      </c>
      <c r="I487" s="175"/>
      <c r="J487" s="175"/>
      <c r="K487" s="172"/>
      <c r="L487" s="172"/>
      <c r="M487" s="172"/>
      <c r="N487" s="357"/>
    </row>
    <row r="488" spans="1:14" s="30" customFormat="1" ht="14.25" customHeight="1">
      <c r="A488" s="79"/>
      <c r="B488" s="130" t="s">
        <v>727</v>
      </c>
      <c r="C488" s="21" t="s">
        <v>65</v>
      </c>
      <c r="D488" s="175">
        <v>2800</v>
      </c>
      <c r="E488" s="175">
        <v>688</v>
      </c>
      <c r="F488" s="175"/>
      <c r="G488" s="172">
        <f t="shared" si="100"/>
        <v>3488</v>
      </c>
      <c r="H488" s="172">
        <f t="shared" si="101"/>
        <v>3488</v>
      </c>
      <c r="I488" s="175"/>
      <c r="J488" s="175"/>
      <c r="K488" s="172"/>
      <c r="L488" s="172"/>
      <c r="M488" s="172"/>
      <c r="N488" s="357"/>
    </row>
    <row r="489" spans="1:14" s="30" customFormat="1" ht="14.25" customHeight="1">
      <c r="A489" s="79"/>
      <c r="B489" s="130" t="s">
        <v>181</v>
      </c>
      <c r="C489" s="20" t="s">
        <v>185</v>
      </c>
      <c r="D489" s="175">
        <v>1800</v>
      </c>
      <c r="E489" s="175"/>
      <c r="F489" s="175">
        <v>1600</v>
      </c>
      <c r="G489" s="172">
        <f t="shared" si="100"/>
        <v>200</v>
      </c>
      <c r="H489" s="172">
        <f t="shared" si="101"/>
        <v>200</v>
      </c>
      <c r="I489" s="175"/>
      <c r="J489" s="175"/>
      <c r="K489" s="172"/>
      <c r="L489" s="172"/>
      <c r="M489" s="172"/>
      <c r="N489" s="357"/>
    </row>
    <row r="490" spans="1:14" s="30" customFormat="1" ht="14.25" customHeight="1">
      <c r="A490" s="79"/>
      <c r="B490" s="130" t="s">
        <v>729</v>
      </c>
      <c r="C490" s="21" t="s">
        <v>730</v>
      </c>
      <c r="D490" s="175">
        <v>200</v>
      </c>
      <c r="E490" s="175"/>
      <c r="F490" s="175">
        <v>200</v>
      </c>
      <c r="G490" s="172">
        <f t="shared" si="100"/>
        <v>0</v>
      </c>
      <c r="H490" s="172">
        <f t="shared" si="101"/>
        <v>0</v>
      </c>
      <c r="I490" s="175"/>
      <c r="J490" s="175"/>
      <c r="K490" s="172"/>
      <c r="L490" s="172"/>
      <c r="M490" s="172"/>
      <c r="N490" s="357"/>
    </row>
    <row r="491" spans="1:14" s="30" customFormat="1" ht="14.25" customHeight="1">
      <c r="A491" s="79"/>
      <c r="B491" s="130" t="s">
        <v>182</v>
      </c>
      <c r="C491" s="20" t="s">
        <v>672</v>
      </c>
      <c r="D491" s="175">
        <v>2000</v>
      </c>
      <c r="E491" s="175"/>
      <c r="F491" s="175">
        <v>2000</v>
      </c>
      <c r="G491" s="172">
        <f t="shared" si="100"/>
        <v>0</v>
      </c>
      <c r="H491" s="172">
        <f t="shared" si="101"/>
        <v>0</v>
      </c>
      <c r="I491" s="175"/>
      <c r="J491" s="175"/>
      <c r="K491" s="172"/>
      <c r="L491" s="172"/>
      <c r="M491" s="172"/>
      <c r="N491" s="357"/>
    </row>
    <row r="492" spans="1:14" s="30" customFormat="1" ht="14.25" customHeight="1">
      <c r="A492" s="79"/>
      <c r="B492" s="130" t="s">
        <v>184</v>
      </c>
      <c r="C492" s="20" t="s">
        <v>680</v>
      </c>
      <c r="D492" s="175">
        <v>1373</v>
      </c>
      <c r="E492" s="175">
        <v>838</v>
      </c>
      <c r="F492" s="175"/>
      <c r="G492" s="172">
        <f t="shared" si="100"/>
        <v>2211</v>
      </c>
      <c r="H492" s="172">
        <f t="shared" si="101"/>
        <v>2211</v>
      </c>
      <c r="I492" s="175"/>
      <c r="J492" s="175"/>
      <c r="K492" s="172"/>
      <c r="L492" s="172"/>
      <c r="M492" s="172"/>
      <c r="N492" s="357"/>
    </row>
    <row r="493" spans="1:14" s="30" customFormat="1" ht="17.25" customHeight="1">
      <c r="A493" s="129" t="s">
        <v>261</v>
      </c>
      <c r="B493" s="97"/>
      <c r="C493" s="59" t="s">
        <v>262</v>
      </c>
      <c r="D493" s="166">
        <f aca="true" t="shared" si="102" ref="D493:N493">D494</f>
        <v>2070</v>
      </c>
      <c r="E493" s="166">
        <f t="shared" si="102"/>
        <v>0</v>
      </c>
      <c r="F493" s="166">
        <f t="shared" si="102"/>
        <v>1600</v>
      </c>
      <c r="G493" s="166">
        <f t="shared" si="102"/>
        <v>470</v>
      </c>
      <c r="H493" s="166">
        <f t="shared" si="102"/>
        <v>470</v>
      </c>
      <c r="I493" s="166">
        <f t="shared" si="102"/>
        <v>0</v>
      </c>
      <c r="J493" s="166">
        <f t="shared" si="102"/>
        <v>0</v>
      </c>
      <c r="K493" s="166">
        <f t="shared" si="102"/>
        <v>0</v>
      </c>
      <c r="L493" s="166">
        <f t="shared" si="102"/>
        <v>0</v>
      </c>
      <c r="M493" s="166">
        <f t="shared" si="102"/>
        <v>0</v>
      </c>
      <c r="N493" s="166">
        <f t="shared" si="102"/>
        <v>0</v>
      </c>
    </row>
    <row r="494" spans="1:14" s="30" customFormat="1" ht="15.75" customHeight="1">
      <c r="A494" s="79"/>
      <c r="B494" s="23" t="s">
        <v>182</v>
      </c>
      <c r="C494" s="20" t="s">
        <v>672</v>
      </c>
      <c r="D494" s="70">
        <v>2070</v>
      </c>
      <c r="E494" s="70"/>
      <c r="F494" s="70">
        <v>1600</v>
      </c>
      <c r="G494" s="170">
        <f>D494+E494-F494</f>
        <v>470</v>
      </c>
      <c r="H494" s="70">
        <f>G494</f>
        <v>470</v>
      </c>
      <c r="I494" s="70"/>
      <c r="J494" s="168"/>
      <c r="K494" s="169"/>
      <c r="L494" s="170"/>
      <c r="M494" s="170"/>
      <c r="N494" s="342"/>
    </row>
    <row r="495" spans="1:14" s="30" customFormat="1" ht="17.25" customHeight="1">
      <c r="A495" s="129" t="s">
        <v>76</v>
      </c>
      <c r="B495" s="97"/>
      <c r="C495" s="59" t="s">
        <v>49</v>
      </c>
      <c r="D495" s="166">
        <f aca="true" t="shared" si="103" ref="D495:N495">SUM(D496:D504)</f>
        <v>399841</v>
      </c>
      <c r="E495" s="166">
        <f t="shared" si="103"/>
        <v>3682</v>
      </c>
      <c r="F495" s="166">
        <f t="shared" si="103"/>
        <v>3682</v>
      </c>
      <c r="G495" s="166">
        <f t="shared" si="103"/>
        <v>399841</v>
      </c>
      <c r="H495" s="166">
        <f t="shared" si="103"/>
        <v>399841</v>
      </c>
      <c r="I495" s="166">
        <f t="shared" si="103"/>
        <v>50300</v>
      </c>
      <c r="J495" s="166">
        <f t="shared" si="103"/>
        <v>9964</v>
      </c>
      <c r="K495" s="166">
        <f t="shared" si="103"/>
        <v>0</v>
      </c>
      <c r="L495" s="166">
        <f t="shared" si="103"/>
        <v>0</v>
      </c>
      <c r="M495" s="166">
        <f t="shared" si="103"/>
        <v>0</v>
      </c>
      <c r="N495" s="167">
        <f t="shared" si="103"/>
        <v>0</v>
      </c>
    </row>
    <row r="496" spans="1:14" s="30" customFormat="1" ht="17.25" customHeight="1">
      <c r="A496" s="90"/>
      <c r="B496" s="348" t="s">
        <v>714</v>
      </c>
      <c r="C496" s="20" t="s">
        <v>445</v>
      </c>
      <c r="D496" s="349">
        <v>47200</v>
      </c>
      <c r="E496" s="349"/>
      <c r="F496" s="349"/>
      <c r="G496" s="169">
        <f aca="true" t="shared" si="104" ref="G496:G504">D496+E496-F496</f>
        <v>47200</v>
      </c>
      <c r="H496" s="168">
        <f aca="true" t="shared" si="105" ref="H496:I499">G496</f>
        <v>47200</v>
      </c>
      <c r="I496" s="349">
        <f>H496</f>
        <v>47200</v>
      </c>
      <c r="J496" s="350"/>
      <c r="K496" s="350"/>
      <c r="L496" s="350"/>
      <c r="M496" s="351"/>
      <c r="N496" s="358"/>
    </row>
    <row r="497" spans="1:14" s="30" customFormat="1" ht="17.25" customHeight="1">
      <c r="A497" s="90"/>
      <c r="B497" s="348" t="s">
        <v>12</v>
      </c>
      <c r="C497" s="20" t="s">
        <v>47</v>
      </c>
      <c r="D497" s="349">
        <v>9258</v>
      </c>
      <c r="E497" s="349"/>
      <c r="F497" s="349">
        <v>487</v>
      </c>
      <c r="G497" s="169">
        <f t="shared" si="104"/>
        <v>8771</v>
      </c>
      <c r="H497" s="168">
        <f t="shared" si="105"/>
        <v>8771</v>
      </c>
      <c r="I497" s="349"/>
      <c r="J497" s="349">
        <f>H497</f>
        <v>8771</v>
      </c>
      <c r="K497" s="350"/>
      <c r="L497" s="350"/>
      <c r="M497" s="351"/>
      <c r="N497" s="358"/>
    </row>
    <row r="498" spans="1:14" s="30" customFormat="1" ht="17.25" customHeight="1">
      <c r="A498" s="90"/>
      <c r="B498" s="348" t="s">
        <v>719</v>
      </c>
      <c r="C498" s="20" t="s">
        <v>47</v>
      </c>
      <c r="D498" s="349">
        <v>1275</v>
      </c>
      <c r="E498" s="349"/>
      <c r="F498" s="349">
        <v>82</v>
      </c>
      <c r="G498" s="169">
        <f t="shared" si="104"/>
        <v>1193</v>
      </c>
      <c r="H498" s="168">
        <f t="shared" si="105"/>
        <v>1193</v>
      </c>
      <c r="I498" s="349"/>
      <c r="J498" s="349">
        <f>H498</f>
        <v>1193</v>
      </c>
      <c r="K498" s="350"/>
      <c r="L498" s="350"/>
      <c r="M498" s="351"/>
      <c r="N498" s="358"/>
    </row>
    <row r="499" spans="1:14" s="30" customFormat="1" ht="17.25" customHeight="1">
      <c r="A499" s="90"/>
      <c r="B499" s="348" t="s">
        <v>410</v>
      </c>
      <c r="C499" s="20" t="s">
        <v>411</v>
      </c>
      <c r="D499" s="349">
        <v>6213</v>
      </c>
      <c r="E499" s="349"/>
      <c r="F499" s="349">
        <v>3113</v>
      </c>
      <c r="G499" s="169">
        <f t="shared" si="104"/>
        <v>3100</v>
      </c>
      <c r="H499" s="168">
        <f t="shared" si="105"/>
        <v>3100</v>
      </c>
      <c r="I499" s="349">
        <f t="shared" si="105"/>
        <v>3100</v>
      </c>
      <c r="J499" s="349"/>
      <c r="K499" s="350"/>
      <c r="L499" s="350"/>
      <c r="M499" s="351"/>
      <c r="N499" s="358"/>
    </row>
    <row r="500" spans="1:14" s="30" customFormat="1" ht="14.25" customHeight="1">
      <c r="A500" s="90"/>
      <c r="B500" s="341" t="s">
        <v>721</v>
      </c>
      <c r="C500" s="21" t="s">
        <v>103</v>
      </c>
      <c r="D500" s="70">
        <v>95930</v>
      </c>
      <c r="E500" s="168">
        <v>3682</v>
      </c>
      <c r="F500" s="168"/>
      <c r="G500" s="169">
        <f t="shared" si="104"/>
        <v>99612</v>
      </c>
      <c r="H500" s="168">
        <f>G500</f>
        <v>99612</v>
      </c>
      <c r="I500" s="349"/>
      <c r="J500" s="168"/>
      <c r="K500" s="169">
        <v>0</v>
      </c>
      <c r="L500" s="169"/>
      <c r="M500" s="169"/>
      <c r="N500" s="354"/>
    </row>
    <row r="501" spans="1:14" s="30" customFormat="1" ht="14.25" customHeight="1">
      <c r="A501" s="90"/>
      <c r="B501" s="341" t="s">
        <v>725</v>
      </c>
      <c r="C501" s="21" t="s">
        <v>64</v>
      </c>
      <c r="D501" s="70">
        <v>230135</v>
      </c>
      <c r="E501" s="70"/>
      <c r="F501" s="70"/>
      <c r="G501" s="169">
        <f t="shared" si="104"/>
        <v>230135</v>
      </c>
      <c r="H501" s="168">
        <f>G501</f>
        <v>230135</v>
      </c>
      <c r="I501" s="70"/>
      <c r="J501" s="70"/>
      <c r="K501" s="170"/>
      <c r="L501" s="170"/>
      <c r="M501" s="170"/>
      <c r="N501" s="342"/>
    </row>
    <row r="502" spans="1:14" s="30" customFormat="1" ht="14.25" customHeight="1">
      <c r="A502" s="79"/>
      <c r="B502" s="341" t="s">
        <v>727</v>
      </c>
      <c r="C502" s="20" t="s">
        <v>728</v>
      </c>
      <c r="D502" s="70">
        <v>1300</v>
      </c>
      <c r="E502" s="70"/>
      <c r="F502" s="70"/>
      <c r="G502" s="170">
        <f t="shared" si="104"/>
        <v>1300</v>
      </c>
      <c r="H502" s="70">
        <f>G502</f>
        <v>1300</v>
      </c>
      <c r="I502" s="70">
        <v>0</v>
      </c>
      <c r="J502" s="168"/>
      <c r="K502" s="169">
        <v>0</v>
      </c>
      <c r="L502" s="170"/>
      <c r="M502" s="170"/>
      <c r="N502" s="342"/>
    </row>
    <row r="503" spans="1:14" s="30" customFormat="1" ht="14.25" customHeight="1">
      <c r="A503" s="79"/>
      <c r="B503" s="341" t="s">
        <v>733</v>
      </c>
      <c r="C503" s="20" t="s">
        <v>247</v>
      </c>
      <c r="D503" s="70">
        <v>5530</v>
      </c>
      <c r="E503" s="70"/>
      <c r="F503" s="70"/>
      <c r="G503" s="170">
        <f t="shared" si="104"/>
        <v>5530</v>
      </c>
      <c r="H503" s="70">
        <f>G503</f>
        <v>5530</v>
      </c>
      <c r="I503" s="70"/>
      <c r="J503" s="168"/>
      <c r="K503" s="169"/>
      <c r="L503" s="170"/>
      <c r="M503" s="170"/>
      <c r="N503" s="342"/>
    </row>
    <row r="504" spans="1:14" s="30" customFormat="1" ht="14.25" customHeight="1">
      <c r="A504" s="79"/>
      <c r="B504" s="341" t="s">
        <v>182</v>
      </c>
      <c r="C504" s="20" t="s">
        <v>672</v>
      </c>
      <c r="D504" s="70">
        <v>3000</v>
      </c>
      <c r="E504" s="70"/>
      <c r="F504" s="70"/>
      <c r="G504" s="170">
        <f t="shared" si="104"/>
        <v>3000</v>
      </c>
      <c r="H504" s="70">
        <f>G504</f>
        <v>3000</v>
      </c>
      <c r="I504" s="70"/>
      <c r="J504" s="168"/>
      <c r="K504" s="169"/>
      <c r="L504" s="170"/>
      <c r="M504" s="170"/>
      <c r="N504" s="342"/>
    </row>
    <row r="505" spans="1:14" s="30" customFormat="1" ht="24" customHeight="1">
      <c r="A505" s="92" t="s">
        <v>155</v>
      </c>
      <c r="B505" s="96"/>
      <c r="C505" s="53" t="s">
        <v>75</v>
      </c>
      <c r="D505" s="102">
        <f>D506+D508+D515</f>
        <v>1063929</v>
      </c>
      <c r="E505" s="102">
        <f>E506+E508+E515</f>
        <v>9789</v>
      </c>
      <c r="F505" s="102">
        <f>F506+F508+F515</f>
        <v>5453</v>
      </c>
      <c r="G505" s="102">
        <f>G506+G508+G515</f>
        <v>1068265</v>
      </c>
      <c r="H505" s="102">
        <f>H506+H508+H515</f>
        <v>1068265</v>
      </c>
      <c r="I505" s="102">
        <f aca="true" t="shared" si="106" ref="I505:N505">I506+I508+I515</f>
        <v>728587</v>
      </c>
      <c r="J505" s="102">
        <f t="shared" si="106"/>
        <v>145009</v>
      </c>
      <c r="K505" s="102">
        <f t="shared" si="106"/>
        <v>11889</v>
      </c>
      <c r="L505" s="102">
        <f t="shared" si="106"/>
        <v>0</v>
      </c>
      <c r="M505" s="102">
        <f t="shared" si="106"/>
        <v>0</v>
      </c>
      <c r="N505" s="103">
        <f t="shared" si="106"/>
        <v>0</v>
      </c>
    </row>
    <row r="506" spans="1:14" s="30" customFormat="1" ht="26.25" customHeight="1">
      <c r="A506" s="129" t="s">
        <v>175</v>
      </c>
      <c r="B506" s="97"/>
      <c r="C506" s="59" t="s">
        <v>640</v>
      </c>
      <c r="D506" s="166">
        <f>D507</f>
        <v>11889</v>
      </c>
      <c r="E506" s="166">
        <f>E507</f>
        <v>0</v>
      </c>
      <c r="F506" s="166">
        <f>F507</f>
        <v>0</v>
      </c>
      <c r="G506" s="166">
        <f>G507</f>
        <v>11889</v>
      </c>
      <c r="H506" s="166">
        <f aca="true" t="shared" si="107" ref="H506:N506">H507</f>
        <v>11889</v>
      </c>
      <c r="I506" s="166">
        <f t="shared" si="107"/>
        <v>0</v>
      </c>
      <c r="J506" s="166">
        <f t="shared" si="107"/>
        <v>0</v>
      </c>
      <c r="K506" s="166">
        <f t="shared" si="107"/>
        <v>11889</v>
      </c>
      <c r="L506" s="166">
        <f t="shared" si="107"/>
        <v>0</v>
      </c>
      <c r="M506" s="166">
        <f t="shared" si="107"/>
        <v>0</v>
      </c>
      <c r="N506" s="167">
        <f t="shared" si="107"/>
        <v>0</v>
      </c>
    </row>
    <row r="507" spans="1:14" s="30" customFormat="1" ht="22.5" customHeight="1">
      <c r="A507" s="74"/>
      <c r="B507" s="86" t="s">
        <v>39</v>
      </c>
      <c r="C507" s="60" t="s">
        <v>821</v>
      </c>
      <c r="D507" s="170">
        <v>11889</v>
      </c>
      <c r="E507" s="170"/>
      <c r="F507" s="170"/>
      <c r="G507" s="170">
        <f>D507+E507-F507</f>
        <v>11889</v>
      </c>
      <c r="H507" s="170">
        <f>G507</f>
        <v>11889</v>
      </c>
      <c r="I507" s="176"/>
      <c r="J507" s="176"/>
      <c r="K507" s="170">
        <f>H507</f>
        <v>11889</v>
      </c>
      <c r="L507" s="170"/>
      <c r="M507" s="170"/>
      <c r="N507" s="342"/>
    </row>
    <row r="508" spans="1:14" s="30" customFormat="1" ht="15" customHeight="1">
      <c r="A508" s="129" t="s">
        <v>166</v>
      </c>
      <c r="B508" s="97"/>
      <c r="C508" s="59" t="s">
        <v>396</v>
      </c>
      <c r="D508" s="166">
        <f>SUM(D509:D514)</f>
        <v>18821</v>
      </c>
      <c r="E508" s="166">
        <f>SUM(E509:E514)</f>
        <v>0</v>
      </c>
      <c r="F508" s="166">
        <f>SUM(F509:F514)</f>
        <v>0</v>
      </c>
      <c r="G508" s="166">
        <f>SUM(G509:G514)</f>
        <v>18821</v>
      </c>
      <c r="H508" s="166">
        <f aca="true" t="shared" si="108" ref="H508:N508">SUM(H509:H514)</f>
        <v>18821</v>
      </c>
      <c r="I508" s="166">
        <f t="shared" si="108"/>
        <v>14878</v>
      </c>
      <c r="J508" s="166">
        <f t="shared" si="108"/>
        <v>2909</v>
      </c>
      <c r="K508" s="166">
        <f t="shared" si="108"/>
        <v>0</v>
      </c>
      <c r="L508" s="166">
        <f t="shared" si="108"/>
        <v>0</v>
      </c>
      <c r="M508" s="166">
        <f t="shared" si="108"/>
        <v>0</v>
      </c>
      <c r="N508" s="167">
        <f t="shared" si="108"/>
        <v>0</v>
      </c>
    </row>
    <row r="509" spans="1:14" s="30" customFormat="1" ht="13.5" customHeight="1">
      <c r="A509" s="79"/>
      <c r="B509" s="23" t="s">
        <v>714</v>
      </c>
      <c r="C509" s="20" t="s">
        <v>445</v>
      </c>
      <c r="D509" s="70">
        <v>13603</v>
      </c>
      <c r="E509" s="70"/>
      <c r="F509" s="70"/>
      <c r="G509" s="170">
        <f aca="true" t="shared" si="109" ref="G509:G514">D509+E509-F509</f>
        <v>13603</v>
      </c>
      <c r="H509" s="170">
        <f>G509</f>
        <v>13603</v>
      </c>
      <c r="I509" s="70">
        <f>H509</f>
        <v>13603</v>
      </c>
      <c r="J509" s="168"/>
      <c r="K509" s="169">
        <v>0</v>
      </c>
      <c r="L509" s="170"/>
      <c r="M509" s="170"/>
      <c r="N509" s="342"/>
    </row>
    <row r="510" spans="1:14" s="30" customFormat="1" ht="13.5" customHeight="1">
      <c r="A510" s="79"/>
      <c r="B510" s="23" t="s">
        <v>717</v>
      </c>
      <c r="C510" s="20" t="s">
        <v>718</v>
      </c>
      <c r="D510" s="70">
        <v>1275</v>
      </c>
      <c r="E510" s="70"/>
      <c r="F510" s="70"/>
      <c r="G510" s="170">
        <f t="shared" si="109"/>
        <v>1275</v>
      </c>
      <c r="H510" s="170">
        <f>G510</f>
        <v>1275</v>
      </c>
      <c r="I510" s="70">
        <f>H510</f>
        <v>1275</v>
      </c>
      <c r="J510" s="168"/>
      <c r="K510" s="169">
        <v>0</v>
      </c>
      <c r="L510" s="170"/>
      <c r="M510" s="170"/>
      <c r="N510" s="342"/>
    </row>
    <row r="511" spans="1:14" s="30" customFormat="1" ht="14.25" customHeight="1">
      <c r="A511" s="79"/>
      <c r="B511" s="87" t="s">
        <v>12</v>
      </c>
      <c r="C511" s="20" t="s">
        <v>167</v>
      </c>
      <c r="D511" s="70">
        <v>2544</v>
      </c>
      <c r="E511" s="70"/>
      <c r="F511" s="70"/>
      <c r="G511" s="170">
        <f t="shared" si="109"/>
        <v>2544</v>
      </c>
      <c r="H511" s="170">
        <f>G511</f>
        <v>2544</v>
      </c>
      <c r="I511" s="70">
        <v>0</v>
      </c>
      <c r="J511" s="168">
        <f>H511</f>
        <v>2544</v>
      </c>
      <c r="K511" s="169">
        <v>0</v>
      </c>
      <c r="L511" s="170"/>
      <c r="M511" s="170"/>
      <c r="N511" s="342"/>
    </row>
    <row r="512" spans="1:14" s="30" customFormat="1" ht="13.5" customHeight="1">
      <c r="A512" s="79"/>
      <c r="B512" s="87" t="s">
        <v>719</v>
      </c>
      <c r="C512" s="20" t="s">
        <v>720</v>
      </c>
      <c r="D512" s="70">
        <v>365</v>
      </c>
      <c r="E512" s="70"/>
      <c r="F512" s="70"/>
      <c r="G512" s="170">
        <f t="shared" si="109"/>
        <v>365</v>
      </c>
      <c r="H512" s="170">
        <f>G512</f>
        <v>365</v>
      </c>
      <c r="I512" s="70">
        <v>0</v>
      </c>
      <c r="J512" s="168">
        <f>H512</f>
        <v>365</v>
      </c>
      <c r="K512" s="169">
        <v>0</v>
      </c>
      <c r="L512" s="170"/>
      <c r="M512" s="170"/>
      <c r="N512" s="342"/>
    </row>
    <row r="513" spans="1:14" s="30" customFormat="1" ht="14.25" customHeight="1">
      <c r="A513" s="79"/>
      <c r="B513" s="23" t="s">
        <v>727</v>
      </c>
      <c r="C513" s="20" t="s">
        <v>65</v>
      </c>
      <c r="D513" s="70">
        <v>582</v>
      </c>
      <c r="E513" s="70"/>
      <c r="F513" s="70"/>
      <c r="G513" s="170">
        <f t="shared" si="109"/>
        <v>582</v>
      </c>
      <c r="H513" s="170">
        <f>G513</f>
        <v>582</v>
      </c>
      <c r="I513" s="70">
        <v>0</v>
      </c>
      <c r="J513" s="168"/>
      <c r="K513" s="169">
        <v>0</v>
      </c>
      <c r="L513" s="170"/>
      <c r="M513" s="170"/>
      <c r="N513" s="342"/>
    </row>
    <row r="514" spans="1:14" s="30" customFormat="1" ht="12.75" customHeight="1">
      <c r="A514" s="79"/>
      <c r="B514" s="23" t="s">
        <v>733</v>
      </c>
      <c r="C514" s="20" t="s">
        <v>734</v>
      </c>
      <c r="D514" s="70">
        <v>452</v>
      </c>
      <c r="E514" s="70"/>
      <c r="F514" s="70"/>
      <c r="G514" s="170">
        <f t="shared" si="109"/>
        <v>452</v>
      </c>
      <c r="H514" s="170">
        <f>G514</f>
        <v>452</v>
      </c>
      <c r="I514" s="70">
        <v>0</v>
      </c>
      <c r="J514" s="168"/>
      <c r="K514" s="169">
        <v>0</v>
      </c>
      <c r="L514" s="170"/>
      <c r="M514" s="170"/>
      <c r="N514" s="342"/>
    </row>
    <row r="515" spans="1:14" s="30" customFormat="1" ht="16.5" customHeight="1">
      <c r="A515" s="129" t="s">
        <v>196</v>
      </c>
      <c r="B515" s="98"/>
      <c r="C515" s="59" t="s">
        <v>197</v>
      </c>
      <c r="D515" s="166">
        <f>SUM(D516:D534)</f>
        <v>1033219</v>
      </c>
      <c r="E515" s="166">
        <f aca="true" t="shared" si="110" ref="E515:N515">SUM(E516:E534)</f>
        <v>9789</v>
      </c>
      <c r="F515" s="166">
        <f t="shared" si="110"/>
        <v>5453</v>
      </c>
      <c r="G515" s="166">
        <f t="shared" si="110"/>
        <v>1037555</v>
      </c>
      <c r="H515" s="166">
        <f t="shared" si="110"/>
        <v>1037555</v>
      </c>
      <c r="I515" s="166">
        <f t="shared" si="110"/>
        <v>713709</v>
      </c>
      <c r="J515" s="166">
        <f t="shared" si="110"/>
        <v>142100</v>
      </c>
      <c r="K515" s="166">
        <f t="shared" si="110"/>
        <v>0</v>
      </c>
      <c r="L515" s="166">
        <f t="shared" si="110"/>
        <v>0</v>
      </c>
      <c r="M515" s="166">
        <f t="shared" si="110"/>
        <v>0</v>
      </c>
      <c r="N515" s="167">
        <f t="shared" si="110"/>
        <v>0</v>
      </c>
    </row>
    <row r="516" spans="1:14" s="30" customFormat="1" ht="13.5" customHeight="1">
      <c r="A516" s="90"/>
      <c r="B516" s="23" t="s">
        <v>467</v>
      </c>
      <c r="C516" s="21" t="s">
        <v>151</v>
      </c>
      <c r="D516" s="170">
        <v>1000</v>
      </c>
      <c r="E516" s="170"/>
      <c r="F516" s="170">
        <v>612</v>
      </c>
      <c r="G516" s="170">
        <f>D516+E516-F516</f>
        <v>388</v>
      </c>
      <c r="H516" s="170">
        <f>G516</f>
        <v>388</v>
      </c>
      <c r="I516" s="72">
        <v>0</v>
      </c>
      <c r="J516" s="70"/>
      <c r="K516" s="72"/>
      <c r="L516" s="170"/>
      <c r="M516" s="170"/>
      <c r="N516" s="342"/>
    </row>
    <row r="517" spans="1:14" s="30" customFormat="1" ht="14.25" customHeight="1">
      <c r="A517" s="79"/>
      <c r="B517" s="23" t="s">
        <v>714</v>
      </c>
      <c r="C517" s="20" t="s">
        <v>445</v>
      </c>
      <c r="D517" s="170">
        <v>656840</v>
      </c>
      <c r="E517" s="170">
        <v>854</v>
      </c>
      <c r="F517" s="170"/>
      <c r="G517" s="170">
        <f aca="true" t="shared" si="111" ref="G517:G534">D517+E517-F517</f>
        <v>657694</v>
      </c>
      <c r="H517" s="170">
        <f aca="true" t="shared" si="112" ref="H517:H534">G517</f>
        <v>657694</v>
      </c>
      <c r="I517" s="70">
        <f>H517</f>
        <v>657694</v>
      </c>
      <c r="J517" s="70"/>
      <c r="K517" s="168">
        <v>0</v>
      </c>
      <c r="L517" s="170"/>
      <c r="M517" s="170"/>
      <c r="N517" s="342"/>
    </row>
    <row r="518" spans="1:14" s="30" customFormat="1" ht="15" customHeight="1">
      <c r="A518" s="79"/>
      <c r="B518" s="23" t="s">
        <v>717</v>
      </c>
      <c r="C518" s="20" t="s">
        <v>718</v>
      </c>
      <c r="D518" s="170">
        <v>49015</v>
      </c>
      <c r="E518" s="170"/>
      <c r="F518" s="170"/>
      <c r="G518" s="170">
        <f t="shared" si="111"/>
        <v>49015</v>
      </c>
      <c r="H518" s="170">
        <f t="shared" si="112"/>
        <v>49015</v>
      </c>
      <c r="I518" s="70">
        <f>H518</f>
        <v>49015</v>
      </c>
      <c r="J518" s="70"/>
      <c r="K518" s="168">
        <v>0</v>
      </c>
      <c r="L518" s="170"/>
      <c r="M518" s="170"/>
      <c r="N518" s="342"/>
    </row>
    <row r="519" spans="1:14" s="30" customFormat="1" ht="15" customHeight="1">
      <c r="A519" s="79"/>
      <c r="B519" s="87" t="s">
        <v>33</v>
      </c>
      <c r="C519" s="20" t="s">
        <v>47</v>
      </c>
      <c r="D519" s="170">
        <v>121871</v>
      </c>
      <c r="E519" s="170"/>
      <c r="F519" s="170">
        <v>402</v>
      </c>
      <c r="G519" s="170">
        <f t="shared" si="111"/>
        <v>121469</v>
      </c>
      <c r="H519" s="170">
        <f t="shared" si="112"/>
        <v>121469</v>
      </c>
      <c r="I519" s="70">
        <v>0</v>
      </c>
      <c r="J519" s="70">
        <f>H519</f>
        <v>121469</v>
      </c>
      <c r="K519" s="168">
        <v>0</v>
      </c>
      <c r="L519" s="170"/>
      <c r="M519" s="170"/>
      <c r="N519" s="342"/>
    </row>
    <row r="520" spans="1:14" s="30" customFormat="1" ht="15" customHeight="1">
      <c r="A520" s="79"/>
      <c r="B520" s="87" t="s">
        <v>719</v>
      </c>
      <c r="C520" s="20" t="s">
        <v>720</v>
      </c>
      <c r="D520" s="170">
        <v>20835</v>
      </c>
      <c r="E520" s="170"/>
      <c r="F520" s="170">
        <v>204</v>
      </c>
      <c r="G520" s="170">
        <f t="shared" si="111"/>
        <v>20631</v>
      </c>
      <c r="H520" s="170">
        <f t="shared" si="112"/>
        <v>20631</v>
      </c>
      <c r="I520" s="70">
        <v>0</v>
      </c>
      <c r="J520" s="70">
        <f>H520</f>
        <v>20631</v>
      </c>
      <c r="K520" s="168">
        <v>0</v>
      </c>
      <c r="L520" s="170"/>
      <c r="M520" s="170"/>
      <c r="N520" s="342"/>
    </row>
    <row r="521" spans="1:14" s="30" customFormat="1" ht="14.25" customHeight="1">
      <c r="A521" s="79"/>
      <c r="B521" s="23" t="s">
        <v>410</v>
      </c>
      <c r="C521" s="20" t="s">
        <v>411</v>
      </c>
      <c r="D521" s="170">
        <v>7000</v>
      </c>
      <c r="E521" s="170"/>
      <c r="F521" s="170"/>
      <c r="G521" s="170">
        <f t="shared" si="111"/>
        <v>7000</v>
      </c>
      <c r="H521" s="170">
        <f t="shared" si="112"/>
        <v>7000</v>
      </c>
      <c r="I521" s="70">
        <f>H521</f>
        <v>7000</v>
      </c>
      <c r="J521" s="70"/>
      <c r="K521" s="168">
        <v>0</v>
      </c>
      <c r="L521" s="170"/>
      <c r="M521" s="170"/>
      <c r="N521" s="342"/>
    </row>
    <row r="522" spans="1:14" s="30" customFormat="1" ht="14.25" customHeight="1">
      <c r="A522" s="79"/>
      <c r="B522" s="23" t="s">
        <v>721</v>
      </c>
      <c r="C522" s="20" t="s">
        <v>103</v>
      </c>
      <c r="D522" s="170">
        <v>92005</v>
      </c>
      <c r="E522" s="170"/>
      <c r="F522" s="170">
        <v>1429</v>
      </c>
      <c r="G522" s="170">
        <f t="shared" si="111"/>
        <v>90576</v>
      </c>
      <c r="H522" s="170">
        <f t="shared" si="112"/>
        <v>90576</v>
      </c>
      <c r="I522" s="70">
        <v>0</v>
      </c>
      <c r="J522" s="70"/>
      <c r="K522" s="168">
        <v>0</v>
      </c>
      <c r="L522" s="170"/>
      <c r="M522" s="170"/>
      <c r="N522" s="342"/>
    </row>
    <row r="523" spans="1:14" s="30" customFormat="1" ht="13.5" customHeight="1">
      <c r="A523" s="79"/>
      <c r="B523" s="23" t="s">
        <v>723</v>
      </c>
      <c r="C523" s="20" t="s">
        <v>63</v>
      </c>
      <c r="D523" s="170">
        <v>16600</v>
      </c>
      <c r="E523" s="170">
        <v>99</v>
      </c>
      <c r="F523" s="170"/>
      <c r="G523" s="170">
        <f t="shared" si="111"/>
        <v>16699</v>
      </c>
      <c r="H523" s="170">
        <f t="shared" si="112"/>
        <v>16699</v>
      </c>
      <c r="I523" s="70">
        <v>0</v>
      </c>
      <c r="J523" s="70"/>
      <c r="K523" s="168">
        <v>0</v>
      </c>
      <c r="L523" s="170"/>
      <c r="M523" s="170"/>
      <c r="N523" s="342"/>
    </row>
    <row r="524" spans="1:14" s="30" customFormat="1" ht="13.5" customHeight="1">
      <c r="A524" s="79"/>
      <c r="B524" s="23" t="s">
        <v>725</v>
      </c>
      <c r="C524" s="21" t="s">
        <v>64</v>
      </c>
      <c r="D524" s="170">
        <v>6501</v>
      </c>
      <c r="E524" s="170">
        <v>3700</v>
      </c>
      <c r="F524" s="170"/>
      <c r="G524" s="170">
        <f t="shared" si="111"/>
        <v>10201</v>
      </c>
      <c r="H524" s="170">
        <f t="shared" si="112"/>
        <v>10201</v>
      </c>
      <c r="I524" s="70">
        <v>0</v>
      </c>
      <c r="J524" s="70"/>
      <c r="K524" s="168"/>
      <c r="L524" s="170"/>
      <c r="M524" s="170"/>
      <c r="N524" s="342"/>
    </row>
    <row r="525" spans="1:14" s="30" customFormat="1" ht="13.5" customHeight="1">
      <c r="A525" s="79"/>
      <c r="B525" s="23" t="s">
        <v>53</v>
      </c>
      <c r="C525" s="21" t="s">
        <v>54</v>
      </c>
      <c r="D525" s="170">
        <v>1100</v>
      </c>
      <c r="E525" s="170"/>
      <c r="F525" s="170">
        <v>130</v>
      </c>
      <c r="G525" s="170">
        <f t="shared" si="111"/>
        <v>970</v>
      </c>
      <c r="H525" s="170">
        <f t="shared" si="112"/>
        <v>970</v>
      </c>
      <c r="I525" s="70">
        <v>0</v>
      </c>
      <c r="J525" s="70"/>
      <c r="K525" s="168"/>
      <c r="L525" s="170"/>
      <c r="M525" s="170"/>
      <c r="N525" s="342"/>
    </row>
    <row r="526" spans="1:14" s="30" customFormat="1" ht="15" customHeight="1">
      <c r="A526" s="79"/>
      <c r="B526" s="23" t="s">
        <v>727</v>
      </c>
      <c r="C526" s="20" t="s">
        <v>65</v>
      </c>
      <c r="D526" s="170">
        <v>11460</v>
      </c>
      <c r="E526" s="170">
        <v>4336</v>
      </c>
      <c r="F526" s="170">
        <v>870</v>
      </c>
      <c r="G526" s="170">
        <f t="shared" si="111"/>
        <v>14926</v>
      </c>
      <c r="H526" s="170">
        <f t="shared" si="112"/>
        <v>14926</v>
      </c>
      <c r="I526" s="70">
        <v>0</v>
      </c>
      <c r="J526" s="70"/>
      <c r="K526" s="168">
        <v>0</v>
      </c>
      <c r="L526" s="170"/>
      <c r="M526" s="170"/>
      <c r="N526" s="342"/>
    </row>
    <row r="527" spans="1:14" s="30" customFormat="1" ht="15" customHeight="1">
      <c r="A527" s="79"/>
      <c r="B527" s="23" t="s">
        <v>188</v>
      </c>
      <c r="C527" s="20" t="s">
        <v>190</v>
      </c>
      <c r="D527" s="170">
        <v>1000</v>
      </c>
      <c r="E527" s="170"/>
      <c r="F527" s="170">
        <v>150</v>
      </c>
      <c r="G527" s="170">
        <f t="shared" si="111"/>
        <v>850</v>
      </c>
      <c r="H527" s="170">
        <f t="shared" si="112"/>
        <v>850</v>
      </c>
      <c r="I527" s="70">
        <v>0</v>
      </c>
      <c r="J527" s="70"/>
      <c r="K527" s="168"/>
      <c r="L527" s="170"/>
      <c r="M527" s="170"/>
      <c r="N527" s="342"/>
    </row>
    <row r="528" spans="1:14" s="30" customFormat="1" ht="15" customHeight="1">
      <c r="A528" s="79"/>
      <c r="B528" s="23" t="s">
        <v>181</v>
      </c>
      <c r="C528" s="20" t="s">
        <v>185</v>
      </c>
      <c r="D528" s="170">
        <v>2410</v>
      </c>
      <c r="E528" s="170">
        <v>150</v>
      </c>
      <c r="F528" s="170"/>
      <c r="G528" s="170">
        <f t="shared" si="111"/>
        <v>2560</v>
      </c>
      <c r="H528" s="170">
        <f t="shared" si="112"/>
        <v>2560</v>
      </c>
      <c r="I528" s="70">
        <v>0</v>
      </c>
      <c r="J528" s="70"/>
      <c r="K528" s="168"/>
      <c r="L528" s="170"/>
      <c r="M528" s="170"/>
      <c r="N528" s="342"/>
    </row>
    <row r="529" spans="1:14" s="30" customFormat="1" ht="14.25" customHeight="1">
      <c r="A529" s="79"/>
      <c r="B529" s="23" t="s">
        <v>192</v>
      </c>
      <c r="C529" s="20" t="s">
        <v>647</v>
      </c>
      <c r="D529" s="170">
        <v>914</v>
      </c>
      <c r="E529" s="170"/>
      <c r="F529" s="170"/>
      <c r="G529" s="170">
        <f t="shared" si="111"/>
        <v>914</v>
      </c>
      <c r="H529" s="170">
        <f t="shared" si="112"/>
        <v>914</v>
      </c>
      <c r="I529" s="70"/>
      <c r="J529" s="70"/>
      <c r="K529" s="168"/>
      <c r="L529" s="170"/>
      <c r="M529" s="170"/>
      <c r="N529" s="342"/>
    </row>
    <row r="530" spans="1:14" s="30" customFormat="1" ht="14.25" customHeight="1">
      <c r="A530" s="79"/>
      <c r="B530" s="23" t="s">
        <v>729</v>
      </c>
      <c r="C530" s="20" t="s">
        <v>730</v>
      </c>
      <c r="D530" s="170">
        <v>2000</v>
      </c>
      <c r="E530" s="170"/>
      <c r="F530" s="170">
        <v>1073</v>
      </c>
      <c r="G530" s="170">
        <f t="shared" si="111"/>
        <v>927</v>
      </c>
      <c r="H530" s="170">
        <f t="shared" si="112"/>
        <v>927</v>
      </c>
      <c r="I530" s="70">
        <v>0</v>
      </c>
      <c r="J530" s="70"/>
      <c r="K530" s="168">
        <v>0</v>
      </c>
      <c r="L530" s="170"/>
      <c r="M530" s="170"/>
      <c r="N530" s="342"/>
    </row>
    <row r="531" spans="1:14" s="30" customFormat="1" ht="14.25" customHeight="1">
      <c r="A531" s="79"/>
      <c r="B531" s="23" t="s">
        <v>733</v>
      </c>
      <c r="C531" s="20" t="s">
        <v>734</v>
      </c>
      <c r="D531" s="170">
        <v>34437</v>
      </c>
      <c r="E531" s="170"/>
      <c r="F531" s="170"/>
      <c r="G531" s="170">
        <f t="shared" si="111"/>
        <v>34437</v>
      </c>
      <c r="H531" s="170">
        <f t="shared" si="112"/>
        <v>34437</v>
      </c>
      <c r="I531" s="70">
        <v>0</v>
      </c>
      <c r="J531" s="70"/>
      <c r="K531" s="168">
        <v>0</v>
      </c>
      <c r="L531" s="170"/>
      <c r="M531" s="170"/>
      <c r="N531" s="342"/>
    </row>
    <row r="532" spans="1:14" s="30" customFormat="1" ht="15.75" customHeight="1">
      <c r="A532" s="79"/>
      <c r="B532" s="23" t="s">
        <v>17</v>
      </c>
      <c r="C532" s="20" t="s">
        <v>18</v>
      </c>
      <c r="D532" s="170">
        <v>3168</v>
      </c>
      <c r="E532" s="170"/>
      <c r="F532" s="170"/>
      <c r="G532" s="170">
        <f t="shared" si="111"/>
        <v>3168</v>
      </c>
      <c r="H532" s="170">
        <f t="shared" si="112"/>
        <v>3168</v>
      </c>
      <c r="I532" s="70">
        <v>0</v>
      </c>
      <c r="J532" s="70"/>
      <c r="K532" s="168">
        <v>0</v>
      </c>
      <c r="L532" s="170"/>
      <c r="M532" s="170"/>
      <c r="N532" s="342"/>
    </row>
    <row r="533" spans="1:14" s="30" customFormat="1" ht="15.75" customHeight="1">
      <c r="A533" s="79"/>
      <c r="B533" s="23" t="s">
        <v>68</v>
      </c>
      <c r="C533" s="21" t="s">
        <v>69</v>
      </c>
      <c r="D533" s="170">
        <v>3393</v>
      </c>
      <c r="E533" s="170"/>
      <c r="F533" s="170">
        <v>583</v>
      </c>
      <c r="G533" s="170">
        <f t="shared" si="111"/>
        <v>2810</v>
      </c>
      <c r="H533" s="170">
        <f t="shared" si="112"/>
        <v>2810</v>
      </c>
      <c r="I533" s="70"/>
      <c r="J533" s="70"/>
      <c r="K533" s="168"/>
      <c r="L533" s="170"/>
      <c r="M533" s="170"/>
      <c r="N533" s="342"/>
    </row>
    <row r="534" spans="1:14" s="30" customFormat="1" ht="15.75" customHeight="1">
      <c r="A534" s="79"/>
      <c r="B534" s="23" t="s">
        <v>182</v>
      </c>
      <c r="C534" s="21" t="s">
        <v>689</v>
      </c>
      <c r="D534" s="170">
        <v>1670</v>
      </c>
      <c r="E534" s="170">
        <v>650</v>
      </c>
      <c r="F534" s="170"/>
      <c r="G534" s="170">
        <f t="shared" si="111"/>
        <v>2320</v>
      </c>
      <c r="H534" s="170">
        <f t="shared" si="112"/>
        <v>2320</v>
      </c>
      <c r="I534" s="70"/>
      <c r="J534" s="70"/>
      <c r="K534" s="168"/>
      <c r="L534" s="170"/>
      <c r="M534" s="170"/>
      <c r="N534" s="342"/>
    </row>
    <row r="535" spans="1:14" s="29" customFormat="1" ht="18.75" customHeight="1">
      <c r="A535" s="92" t="s">
        <v>199</v>
      </c>
      <c r="B535" s="96"/>
      <c r="C535" s="53" t="s">
        <v>200</v>
      </c>
      <c r="D535" s="102">
        <f aca="true" t="shared" si="113" ref="D535:N535">D536+D556+D577+D620+D625+D598</f>
        <v>3267668</v>
      </c>
      <c r="E535" s="102">
        <f t="shared" si="113"/>
        <v>54749</v>
      </c>
      <c r="F535" s="102">
        <f t="shared" si="113"/>
        <v>53831</v>
      </c>
      <c r="G535" s="102">
        <f t="shared" si="113"/>
        <v>3268586</v>
      </c>
      <c r="H535" s="102">
        <f t="shared" si="113"/>
        <v>3236811</v>
      </c>
      <c r="I535" s="102">
        <f t="shared" si="113"/>
        <v>1619622</v>
      </c>
      <c r="J535" s="102">
        <f t="shared" si="113"/>
        <v>302461</v>
      </c>
      <c r="K535" s="102">
        <f t="shared" si="113"/>
        <v>1500</v>
      </c>
      <c r="L535" s="102">
        <f t="shared" si="113"/>
        <v>0</v>
      </c>
      <c r="M535" s="102">
        <f t="shared" si="113"/>
        <v>0</v>
      </c>
      <c r="N535" s="103">
        <f t="shared" si="113"/>
        <v>31775</v>
      </c>
    </row>
    <row r="536" spans="1:14" s="30" customFormat="1" ht="22.5" customHeight="1">
      <c r="A536" s="129" t="s">
        <v>201</v>
      </c>
      <c r="B536" s="98"/>
      <c r="C536" s="59" t="s">
        <v>202</v>
      </c>
      <c r="D536" s="166">
        <f>SUM(D537:D555)</f>
        <v>1286930</v>
      </c>
      <c r="E536" s="166">
        <f>SUM(E537:E555)</f>
        <v>29258</v>
      </c>
      <c r="F536" s="166">
        <f>SUM(F537:F555)</f>
        <v>13794</v>
      </c>
      <c r="G536" s="166">
        <f>SUM(G537:G555)</f>
        <v>1302394</v>
      </c>
      <c r="H536" s="166">
        <f aca="true" t="shared" si="114" ref="H536:N536">SUM(H537:H555)</f>
        <v>1302394</v>
      </c>
      <c r="I536" s="166">
        <f t="shared" si="114"/>
        <v>716083</v>
      </c>
      <c r="J536" s="166">
        <f t="shared" si="114"/>
        <v>135958</v>
      </c>
      <c r="K536" s="166">
        <f t="shared" si="114"/>
        <v>0</v>
      </c>
      <c r="L536" s="166">
        <f t="shared" si="114"/>
        <v>0</v>
      </c>
      <c r="M536" s="166">
        <f t="shared" si="114"/>
        <v>0</v>
      </c>
      <c r="N536" s="167">
        <f t="shared" si="114"/>
        <v>0</v>
      </c>
    </row>
    <row r="537" spans="1:14" s="30" customFormat="1" ht="13.5" customHeight="1">
      <c r="A537" s="79"/>
      <c r="B537" s="87" t="s">
        <v>467</v>
      </c>
      <c r="C537" s="20" t="s">
        <v>106</v>
      </c>
      <c r="D537" s="70">
        <v>3888</v>
      </c>
      <c r="E537" s="70"/>
      <c r="F537" s="70"/>
      <c r="G537" s="170">
        <f>D537+E537-F537</f>
        <v>3888</v>
      </c>
      <c r="H537" s="170">
        <f>G537</f>
        <v>3888</v>
      </c>
      <c r="I537" s="70">
        <v>0</v>
      </c>
      <c r="J537" s="168"/>
      <c r="K537" s="169">
        <v>0</v>
      </c>
      <c r="L537" s="170"/>
      <c r="M537" s="170"/>
      <c r="N537" s="342"/>
    </row>
    <row r="538" spans="1:14" s="30" customFormat="1" ht="13.5" customHeight="1">
      <c r="A538" s="79"/>
      <c r="B538" s="23" t="s">
        <v>714</v>
      </c>
      <c r="C538" s="20" t="s">
        <v>445</v>
      </c>
      <c r="D538" s="70">
        <v>672198</v>
      </c>
      <c r="E538" s="70"/>
      <c r="F538" s="70">
        <v>2000</v>
      </c>
      <c r="G538" s="170">
        <f aca="true" t="shared" si="115" ref="G538:G555">D538+E538-F538</f>
        <v>670198</v>
      </c>
      <c r="H538" s="170">
        <f aca="true" t="shared" si="116" ref="H538:H555">G538</f>
        <v>670198</v>
      </c>
      <c r="I538" s="70">
        <f>H538</f>
        <v>670198</v>
      </c>
      <c r="J538" s="168"/>
      <c r="K538" s="169">
        <v>0</v>
      </c>
      <c r="L538" s="170"/>
      <c r="M538" s="170"/>
      <c r="N538" s="342"/>
    </row>
    <row r="539" spans="1:14" s="30" customFormat="1" ht="14.25" customHeight="1">
      <c r="A539" s="79"/>
      <c r="B539" s="23" t="s">
        <v>717</v>
      </c>
      <c r="C539" s="20" t="s">
        <v>718</v>
      </c>
      <c r="D539" s="70">
        <v>45885</v>
      </c>
      <c r="E539" s="70"/>
      <c r="F539" s="70"/>
      <c r="G539" s="170">
        <f t="shared" si="115"/>
        <v>45885</v>
      </c>
      <c r="H539" s="170">
        <f t="shared" si="116"/>
        <v>45885</v>
      </c>
      <c r="I539" s="70">
        <f>H539</f>
        <v>45885</v>
      </c>
      <c r="J539" s="168"/>
      <c r="K539" s="169">
        <v>0</v>
      </c>
      <c r="L539" s="170"/>
      <c r="M539" s="170"/>
      <c r="N539" s="342"/>
    </row>
    <row r="540" spans="1:14" s="30" customFormat="1" ht="14.25" customHeight="1">
      <c r="A540" s="79"/>
      <c r="B540" s="87" t="s">
        <v>12</v>
      </c>
      <c r="C540" s="20" t="s">
        <v>47</v>
      </c>
      <c r="D540" s="70">
        <v>117984</v>
      </c>
      <c r="E540" s="70"/>
      <c r="F540" s="70"/>
      <c r="G540" s="170">
        <f t="shared" si="115"/>
        <v>117984</v>
      </c>
      <c r="H540" s="170">
        <f t="shared" si="116"/>
        <v>117984</v>
      </c>
      <c r="I540" s="70">
        <v>0</v>
      </c>
      <c r="J540" s="168">
        <f>H540</f>
        <v>117984</v>
      </c>
      <c r="K540" s="169">
        <v>0</v>
      </c>
      <c r="L540" s="170"/>
      <c r="M540" s="170"/>
      <c r="N540" s="342"/>
    </row>
    <row r="541" spans="1:14" s="30" customFormat="1" ht="15" customHeight="1">
      <c r="A541" s="79"/>
      <c r="B541" s="87" t="s">
        <v>719</v>
      </c>
      <c r="C541" s="20" t="s">
        <v>720</v>
      </c>
      <c r="D541" s="70">
        <v>17974</v>
      </c>
      <c r="E541" s="70"/>
      <c r="F541" s="70"/>
      <c r="G541" s="170">
        <f t="shared" si="115"/>
        <v>17974</v>
      </c>
      <c r="H541" s="170">
        <f t="shared" si="116"/>
        <v>17974</v>
      </c>
      <c r="I541" s="70">
        <v>0</v>
      </c>
      <c r="J541" s="168">
        <f>H541</f>
        <v>17974</v>
      </c>
      <c r="K541" s="169">
        <v>0</v>
      </c>
      <c r="L541" s="170"/>
      <c r="M541" s="170"/>
      <c r="N541" s="342"/>
    </row>
    <row r="542" spans="1:14" s="30" customFormat="1" ht="13.5" customHeight="1">
      <c r="A542" s="79"/>
      <c r="B542" s="87" t="s">
        <v>721</v>
      </c>
      <c r="C542" s="20" t="s">
        <v>103</v>
      </c>
      <c r="D542" s="70">
        <v>53345</v>
      </c>
      <c r="E542" s="70">
        <v>11294</v>
      </c>
      <c r="F542" s="70"/>
      <c r="G542" s="170">
        <f t="shared" si="115"/>
        <v>64639</v>
      </c>
      <c r="H542" s="170">
        <f t="shared" si="116"/>
        <v>64639</v>
      </c>
      <c r="I542" s="70">
        <v>0</v>
      </c>
      <c r="J542" s="168"/>
      <c r="K542" s="169">
        <v>0</v>
      </c>
      <c r="L542" s="170"/>
      <c r="M542" s="170"/>
      <c r="N542" s="342"/>
    </row>
    <row r="543" spans="1:14" s="30" customFormat="1" ht="14.25" customHeight="1">
      <c r="A543" s="79"/>
      <c r="B543" s="87" t="s">
        <v>60</v>
      </c>
      <c r="C543" s="20" t="s">
        <v>159</v>
      </c>
      <c r="D543" s="70">
        <v>61140</v>
      </c>
      <c r="E543" s="70"/>
      <c r="F543" s="70">
        <v>2500</v>
      </c>
      <c r="G543" s="170">
        <f t="shared" si="115"/>
        <v>58640</v>
      </c>
      <c r="H543" s="170">
        <f t="shared" si="116"/>
        <v>58640</v>
      </c>
      <c r="I543" s="70">
        <v>0</v>
      </c>
      <c r="J543" s="168"/>
      <c r="K543" s="169">
        <v>0</v>
      </c>
      <c r="L543" s="170"/>
      <c r="M543" s="170"/>
      <c r="N543" s="342"/>
    </row>
    <row r="544" spans="1:14" s="30" customFormat="1" ht="14.25" customHeight="1">
      <c r="A544" s="79"/>
      <c r="B544" s="87" t="s">
        <v>723</v>
      </c>
      <c r="C544" s="20" t="s">
        <v>63</v>
      </c>
      <c r="D544" s="70">
        <v>12228</v>
      </c>
      <c r="E544" s="70"/>
      <c r="F544" s="70">
        <v>1000</v>
      </c>
      <c r="G544" s="170">
        <f t="shared" si="115"/>
        <v>11228</v>
      </c>
      <c r="H544" s="170">
        <f t="shared" si="116"/>
        <v>11228</v>
      </c>
      <c r="I544" s="70">
        <v>0</v>
      </c>
      <c r="J544" s="168"/>
      <c r="K544" s="169">
        <v>0</v>
      </c>
      <c r="L544" s="170"/>
      <c r="M544" s="170"/>
      <c r="N544" s="342"/>
    </row>
    <row r="545" spans="1:14" s="30" customFormat="1" ht="14.25" customHeight="1">
      <c r="A545" s="79"/>
      <c r="B545" s="87" t="s">
        <v>725</v>
      </c>
      <c r="C545" s="21" t="s">
        <v>64</v>
      </c>
      <c r="D545" s="70">
        <v>218049</v>
      </c>
      <c r="E545" s="70">
        <v>17964</v>
      </c>
      <c r="F545" s="70"/>
      <c r="G545" s="170">
        <f t="shared" si="115"/>
        <v>236013</v>
      </c>
      <c r="H545" s="170">
        <f t="shared" si="116"/>
        <v>236013</v>
      </c>
      <c r="I545" s="70"/>
      <c r="J545" s="168"/>
      <c r="K545" s="169"/>
      <c r="L545" s="170"/>
      <c r="M545" s="170"/>
      <c r="N545" s="342"/>
    </row>
    <row r="546" spans="1:14" s="30" customFormat="1" ht="15" customHeight="1">
      <c r="A546" s="79"/>
      <c r="B546" s="87" t="s">
        <v>53</v>
      </c>
      <c r="C546" s="20" t="s">
        <v>54</v>
      </c>
      <c r="D546" s="70">
        <v>1500</v>
      </c>
      <c r="E546" s="70"/>
      <c r="F546" s="70">
        <v>1339</v>
      </c>
      <c r="G546" s="170">
        <f t="shared" si="115"/>
        <v>161</v>
      </c>
      <c r="H546" s="170">
        <f t="shared" si="116"/>
        <v>161</v>
      </c>
      <c r="I546" s="70">
        <v>0</v>
      </c>
      <c r="J546" s="168"/>
      <c r="K546" s="169"/>
      <c r="L546" s="170"/>
      <c r="M546" s="170"/>
      <c r="N546" s="342"/>
    </row>
    <row r="547" spans="1:14" s="30" customFormat="1" ht="15" customHeight="1">
      <c r="A547" s="79"/>
      <c r="B547" s="87" t="s">
        <v>727</v>
      </c>
      <c r="C547" s="20" t="s">
        <v>65</v>
      </c>
      <c r="D547" s="70">
        <v>21891</v>
      </c>
      <c r="E547" s="70"/>
      <c r="F547" s="70">
        <v>2000</v>
      </c>
      <c r="G547" s="170">
        <f t="shared" si="115"/>
        <v>19891</v>
      </c>
      <c r="H547" s="170">
        <f t="shared" si="116"/>
        <v>19891</v>
      </c>
      <c r="I547" s="70">
        <v>0</v>
      </c>
      <c r="J547" s="168"/>
      <c r="K547" s="169">
        <v>0</v>
      </c>
      <c r="L547" s="170"/>
      <c r="M547" s="170"/>
      <c r="N547" s="342"/>
    </row>
    <row r="548" spans="1:14" s="30" customFormat="1" ht="15" customHeight="1">
      <c r="A548" s="79"/>
      <c r="B548" s="87" t="s">
        <v>412</v>
      </c>
      <c r="C548" s="21" t="s">
        <v>413</v>
      </c>
      <c r="D548" s="70">
        <v>713</v>
      </c>
      <c r="E548" s="70"/>
      <c r="F548" s="70"/>
      <c r="G548" s="170">
        <f t="shared" si="115"/>
        <v>713</v>
      </c>
      <c r="H548" s="170">
        <f t="shared" si="116"/>
        <v>713</v>
      </c>
      <c r="I548" s="70">
        <v>0</v>
      </c>
      <c r="J548" s="168"/>
      <c r="K548" s="169"/>
      <c r="L548" s="170"/>
      <c r="M548" s="170"/>
      <c r="N548" s="342"/>
    </row>
    <row r="549" spans="1:14" s="30" customFormat="1" ht="14.25" customHeight="1">
      <c r="A549" s="79"/>
      <c r="B549" s="87" t="s">
        <v>181</v>
      </c>
      <c r="C549" s="20" t="s">
        <v>185</v>
      </c>
      <c r="D549" s="70">
        <v>2000</v>
      </c>
      <c r="E549" s="70"/>
      <c r="F549" s="70"/>
      <c r="G549" s="170">
        <f t="shared" si="115"/>
        <v>2000</v>
      </c>
      <c r="H549" s="170">
        <f t="shared" si="116"/>
        <v>2000</v>
      </c>
      <c r="I549" s="70">
        <v>0</v>
      </c>
      <c r="J549" s="168"/>
      <c r="K549" s="169"/>
      <c r="L549" s="170"/>
      <c r="M549" s="170"/>
      <c r="N549" s="342"/>
    </row>
    <row r="550" spans="1:14" s="30" customFormat="1" ht="14.25" customHeight="1">
      <c r="A550" s="79"/>
      <c r="B550" s="87" t="s">
        <v>729</v>
      </c>
      <c r="C550" s="20" t="s">
        <v>730</v>
      </c>
      <c r="D550" s="70">
        <v>3057</v>
      </c>
      <c r="E550" s="70"/>
      <c r="F550" s="70">
        <v>1500</v>
      </c>
      <c r="G550" s="170">
        <f t="shared" si="115"/>
        <v>1557</v>
      </c>
      <c r="H550" s="170">
        <f t="shared" si="116"/>
        <v>1557</v>
      </c>
      <c r="I550" s="70">
        <v>0</v>
      </c>
      <c r="J550" s="168"/>
      <c r="K550" s="169">
        <v>0</v>
      </c>
      <c r="L550" s="170"/>
      <c r="M550" s="170"/>
      <c r="N550" s="342"/>
    </row>
    <row r="551" spans="1:14" s="30" customFormat="1" ht="15.75" customHeight="1">
      <c r="A551" s="79"/>
      <c r="B551" s="87" t="s">
        <v>733</v>
      </c>
      <c r="C551" s="20" t="s">
        <v>734</v>
      </c>
      <c r="D551" s="70">
        <v>36492</v>
      </c>
      <c r="E551" s="70"/>
      <c r="F551" s="70"/>
      <c r="G551" s="170">
        <f t="shared" si="115"/>
        <v>36492</v>
      </c>
      <c r="H551" s="170">
        <f t="shared" si="116"/>
        <v>36492</v>
      </c>
      <c r="I551" s="70">
        <v>0</v>
      </c>
      <c r="J551" s="168"/>
      <c r="K551" s="169">
        <v>0</v>
      </c>
      <c r="L551" s="170"/>
      <c r="M551" s="170"/>
      <c r="N551" s="342"/>
    </row>
    <row r="552" spans="1:14" s="30" customFormat="1" ht="14.25" customHeight="1">
      <c r="A552" s="79"/>
      <c r="B552" s="87" t="s">
        <v>17</v>
      </c>
      <c r="C552" s="20" t="s">
        <v>18</v>
      </c>
      <c r="D552" s="70">
        <v>364</v>
      </c>
      <c r="E552" s="70"/>
      <c r="F552" s="70"/>
      <c r="G552" s="170">
        <f t="shared" si="115"/>
        <v>364</v>
      </c>
      <c r="H552" s="170">
        <f t="shared" si="116"/>
        <v>364</v>
      </c>
      <c r="I552" s="70">
        <v>0</v>
      </c>
      <c r="J552" s="168"/>
      <c r="K552" s="169"/>
      <c r="L552" s="170"/>
      <c r="M552" s="170"/>
      <c r="N552" s="342"/>
    </row>
    <row r="553" spans="1:14" s="30" customFormat="1" ht="14.25" customHeight="1">
      <c r="A553" s="79"/>
      <c r="B553" s="87" t="s">
        <v>68</v>
      </c>
      <c r="C553" s="21" t="s">
        <v>69</v>
      </c>
      <c r="D553" s="70">
        <v>9872</v>
      </c>
      <c r="E553" s="70"/>
      <c r="F553" s="70">
        <v>2342</v>
      </c>
      <c r="G553" s="170">
        <f t="shared" si="115"/>
        <v>7530</v>
      </c>
      <c r="H553" s="170">
        <f t="shared" si="116"/>
        <v>7530</v>
      </c>
      <c r="I553" s="70"/>
      <c r="J553" s="168"/>
      <c r="K553" s="169"/>
      <c r="L553" s="170"/>
      <c r="M553" s="170"/>
      <c r="N553" s="342"/>
    </row>
    <row r="554" spans="1:14" s="30" customFormat="1" ht="15.75" customHeight="1">
      <c r="A554" s="79"/>
      <c r="B554" s="87" t="s">
        <v>182</v>
      </c>
      <c r="C554" s="20" t="s">
        <v>672</v>
      </c>
      <c r="D554" s="70">
        <v>7350</v>
      </c>
      <c r="E554" s="70"/>
      <c r="F554" s="70">
        <v>143</v>
      </c>
      <c r="G554" s="170">
        <f t="shared" si="115"/>
        <v>7207</v>
      </c>
      <c r="H554" s="170">
        <f t="shared" si="116"/>
        <v>7207</v>
      </c>
      <c r="I554" s="70">
        <v>0</v>
      </c>
      <c r="J554" s="168"/>
      <c r="K554" s="169"/>
      <c r="L554" s="170"/>
      <c r="M554" s="170"/>
      <c r="N554" s="342"/>
    </row>
    <row r="555" spans="1:14" s="30" customFormat="1" ht="15.75" customHeight="1">
      <c r="A555" s="79"/>
      <c r="B555" s="87" t="s">
        <v>183</v>
      </c>
      <c r="C555" s="20" t="s">
        <v>186</v>
      </c>
      <c r="D555" s="70">
        <v>1000</v>
      </c>
      <c r="E555" s="70"/>
      <c r="F555" s="70">
        <v>970</v>
      </c>
      <c r="G555" s="170">
        <f t="shared" si="115"/>
        <v>30</v>
      </c>
      <c r="H555" s="170">
        <f t="shared" si="116"/>
        <v>30</v>
      </c>
      <c r="I555" s="70">
        <v>0</v>
      </c>
      <c r="J555" s="168"/>
      <c r="K555" s="169"/>
      <c r="L555" s="170"/>
      <c r="M555" s="170"/>
      <c r="N555" s="342"/>
    </row>
    <row r="556" spans="1:14" s="30" customFormat="1" ht="18" customHeight="1">
      <c r="A556" s="129" t="s">
        <v>203</v>
      </c>
      <c r="B556" s="98"/>
      <c r="C556" s="59" t="s">
        <v>204</v>
      </c>
      <c r="D556" s="166">
        <f>SUM(D557:D576)</f>
        <v>439893</v>
      </c>
      <c r="E556" s="166">
        <f aca="true" t="shared" si="117" ref="E556:N556">SUM(E557:E576)</f>
        <v>884</v>
      </c>
      <c r="F556" s="166">
        <f t="shared" si="117"/>
        <v>884</v>
      </c>
      <c r="G556" s="166">
        <f t="shared" si="117"/>
        <v>439893</v>
      </c>
      <c r="H556" s="166">
        <f t="shared" si="117"/>
        <v>439893</v>
      </c>
      <c r="I556" s="166">
        <f t="shared" si="117"/>
        <v>320568</v>
      </c>
      <c r="J556" s="166">
        <f t="shared" si="117"/>
        <v>60293</v>
      </c>
      <c r="K556" s="166">
        <f t="shared" si="117"/>
        <v>0</v>
      </c>
      <c r="L556" s="166">
        <f t="shared" si="117"/>
        <v>0</v>
      </c>
      <c r="M556" s="166">
        <f t="shared" si="117"/>
        <v>0</v>
      </c>
      <c r="N556" s="166">
        <f t="shared" si="117"/>
        <v>0</v>
      </c>
    </row>
    <row r="557" spans="1:14" s="30" customFormat="1" ht="18" customHeight="1">
      <c r="A557" s="332"/>
      <c r="B557" s="86" t="s">
        <v>467</v>
      </c>
      <c r="C557" s="20" t="s">
        <v>106</v>
      </c>
      <c r="D557" s="172">
        <v>250</v>
      </c>
      <c r="E557" s="172"/>
      <c r="F557" s="172"/>
      <c r="G557" s="170">
        <f>D557+E557-F557</f>
        <v>250</v>
      </c>
      <c r="H557" s="70">
        <f>G557</f>
        <v>250</v>
      </c>
      <c r="I557" s="172"/>
      <c r="J557" s="172"/>
      <c r="K557" s="172"/>
      <c r="L557" s="172"/>
      <c r="M557" s="172"/>
      <c r="N557" s="353"/>
    </row>
    <row r="558" spans="1:14" s="30" customFormat="1" ht="15.75" customHeight="1">
      <c r="A558" s="79"/>
      <c r="B558" s="23" t="s">
        <v>714</v>
      </c>
      <c r="C558" s="20" t="s">
        <v>445</v>
      </c>
      <c r="D558" s="70">
        <v>293476</v>
      </c>
      <c r="E558" s="70"/>
      <c r="F558" s="70"/>
      <c r="G558" s="170">
        <f>D558+E558-F558</f>
        <v>293476</v>
      </c>
      <c r="H558" s="70">
        <f>G558</f>
        <v>293476</v>
      </c>
      <c r="I558" s="70">
        <f>H558</f>
        <v>293476</v>
      </c>
      <c r="J558" s="168"/>
      <c r="K558" s="169">
        <v>0</v>
      </c>
      <c r="L558" s="170"/>
      <c r="M558" s="170"/>
      <c r="N558" s="342"/>
    </row>
    <row r="559" spans="1:14" s="30" customFormat="1" ht="14.25" customHeight="1">
      <c r="A559" s="79"/>
      <c r="B559" s="23" t="s">
        <v>717</v>
      </c>
      <c r="C559" s="20" t="s">
        <v>718</v>
      </c>
      <c r="D559" s="70">
        <v>22412</v>
      </c>
      <c r="E559" s="70"/>
      <c r="F559" s="70"/>
      <c r="G559" s="170">
        <f aca="true" t="shared" si="118" ref="G559:G576">D559+E559-F559</f>
        <v>22412</v>
      </c>
      <c r="H559" s="70">
        <f aca="true" t="shared" si="119" ref="H559:H576">G559</f>
        <v>22412</v>
      </c>
      <c r="I559" s="70">
        <f>H559</f>
        <v>22412</v>
      </c>
      <c r="J559" s="168"/>
      <c r="K559" s="169">
        <v>0</v>
      </c>
      <c r="L559" s="170"/>
      <c r="M559" s="170"/>
      <c r="N559" s="342"/>
    </row>
    <row r="560" spans="1:14" s="30" customFormat="1" ht="14.25" customHeight="1">
      <c r="A560" s="79"/>
      <c r="B560" s="87" t="s">
        <v>33</v>
      </c>
      <c r="C560" s="20" t="s">
        <v>47</v>
      </c>
      <c r="D560" s="70">
        <v>53024</v>
      </c>
      <c r="E560" s="70"/>
      <c r="F560" s="70">
        <v>8</v>
      </c>
      <c r="G560" s="170">
        <f t="shared" si="118"/>
        <v>53016</v>
      </c>
      <c r="H560" s="70">
        <f t="shared" si="119"/>
        <v>53016</v>
      </c>
      <c r="I560" s="70">
        <v>0</v>
      </c>
      <c r="J560" s="168">
        <f>H560</f>
        <v>53016</v>
      </c>
      <c r="K560" s="169">
        <v>0</v>
      </c>
      <c r="L560" s="170"/>
      <c r="M560" s="170"/>
      <c r="N560" s="342"/>
    </row>
    <row r="561" spans="1:14" s="30" customFormat="1" ht="12.75" customHeight="1">
      <c r="A561" s="79"/>
      <c r="B561" s="87" t="s">
        <v>719</v>
      </c>
      <c r="C561" s="20" t="s">
        <v>720</v>
      </c>
      <c r="D561" s="70">
        <v>7363</v>
      </c>
      <c r="E561" s="70"/>
      <c r="F561" s="70">
        <v>86</v>
      </c>
      <c r="G561" s="170">
        <f t="shared" si="118"/>
        <v>7277</v>
      </c>
      <c r="H561" s="70">
        <f t="shared" si="119"/>
        <v>7277</v>
      </c>
      <c r="I561" s="70">
        <v>0</v>
      </c>
      <c r="J561" s="168">
        <f>H561</f>
        <v>7277</v>
      </c>
      <c r="K561" s="169">
        <v>0</v>
      </c>
      <c r="L561" s="170"/>
      <c r="M561" s="170"/>
      <c r="N561" s="342"/>
    </row>
    <row r="562" spans="1:14" s="30" customFormat="1" ht="14.25" customHeight="1">
      <c r="A562" s="79"/>
      <c r="B562" s="87" t="s">
        <v>410</v>
      </c>
      <c r="C562" s="20" t="s">
        <v>411</v>
      </c>
      <c r="D562" s="70">
        <v>4680</v>
      </c>
      <c r="E562" s="70"/>
      <c r="F562" s="70"/>
      <c r="G562" s="170">
        <f t="shared" si="118"/>
        <v>4680</v>
      </c>
      <c r="H562" s="70">
        <f t="shared" si="119"/>
        <v>4680</v>
      </c>
      <c r="I562" s="70">
        <f>H562</f>
        <v>4680</v>
      </c>
      <c r="J562" s="168"/>
      <c r="K562" s="169">
        <v>0</v>
      </c>
      <c r="L562" s="170"/>
      <c r="M562" s="170"/>
      <c r="N562" s="342"/>
    </row>
    <row r="563" spans="1:14" s="30" customFormat="1" ht="12.75" customHeight="1">
      <c r="A563" s="79"/>
      <c r="B563" s="87" t="s">
        <v>721</v>
      </c>
      <c r="C563" s="20" t="s">
        <v>103</v>
      </c>
      <c r="D563" s="70">
        <v>12082</v>
      </c>
      <c r="E563" s="70">
        <v>569</v>
      </c>
      <c r="F563" s="70">
        <v>110</v>
      </c>
      <c r="G563" s="170">
        <f t="shared" si="118"/>
        <v>12541</v>
      </c>
      <c r="H563" s="70">
        <f t="shared" si="119"/>
        <v>12541</v>
      </c>
      <c r="I563" s="70">
        <v>0</v>
      </c>
      <c r="J563" s="168"/>
      <c r="K563" s="169">
        <v>0</v>
      </c>
      <c r="L563" s="170"/>
      <c r="M563" s="170"/>
      <c r="N563" s="342"/>
    </row>
    <row r="564" spans="1:14" s="30" customFormat="1" ht="15" customHeight="1">
      <c r="A564" s="79"/>
      <c r="B564" s="87" t="s">
        <v>97</v>
      </c>
      <c r="C564" s="20" t="s">
        <v>160</v>
      </c>
      <c r="D564" s="70">
        <v>2514</v>
      </c>
      <c r="E564" s="70"/>
      <c r="F564" s="70"/>
      <c r="G564" s="170">
        <f t="shared" si="118"/>
        <v>2514</v>
      </c>
      <c r="H564" s="70">
        <f t="shared" si="119"/>
        <v>2514</v>
      </c>
      <c r="I564" s="70">
        <v>0</v>
      </c>
      <c r="J564" s="168"/>
      <c r="K564" s="169">
        <v>0</v>
      </c>
      <c r="L564" s="170"/>
      <c r="M564" s="170"/>
      <c r="N564" s="342"/>
    </row>
    <row r="565" spans="1:14" s="30" customFormat="1" ht="14.25" customHeight="1">
      <c r="A565" s="79"/>
      <c r="B565" s="87" t="s">
        <v>723</v>
      </c>
      <c r="C565" s="20" t="s">
        <v>63</v>
      </c>
      <c r="D565" s="70">
        <v>9834</v>
      </c>
      <c r="E565" s="70"/>
      <c r="F565" s="70"/>
      <c r="G565" s="170">
        <f t="shared" si="118"/>
        <v>9834</v>
      </c>
      <c r="H565" s="70">
        <f t="shared" si="119"/>
        <v>9834</v>
      </c>
      <c r="I565" s="70">
        <v>0</v>
      </c>
      <c r="J565" s="168"/>
      <c r="K565" s="169">
        <v>0</v>
      </c>
      <c r="L565" s="170"/>
      <c r="M565" s="170"/>
      <c r="N565" s="342"/>
    </row>
    <row r="566" spans="1:14" s="30" customFormat="1" ht="15.75" customHeight="1">
      <c r="A566" s="79"/>
      <c r="B566" s="87" t="s">
        <v>725</v>
      </c>
      <c r="C566" s="20" t="s">
        <v>64</v>
      </c>
      <c r="D566" s="70">
        <v>2366</v>
      </c>
      <c r="E566" s="70"/>
      <c r="F566" s="70"/>
      <c r="G566" s="170">
        <f t="shared" si="118"/>
        <v>2366</v>
      </c>
      <c r="H566" s="70">
        <f t="shared" si="119"/>
        <v>2366</v>
      </c>
      <c r="I566" s="70">
        <v>0</v>
      </c>
      <c r="J566" s="168"/>
      <c r="K566" s="169"/>
      <c r="L566" s="170"/>
      <c r="M566" s="170"/>
      <c r="N566" s="342"/>
    </row>
    <row r="567" spans="1:14" s="30" customFormat="1" ht="15.75" customHeight="1">
      <c r="A567" s="79"/>
      <c r="B567" s="87" t="s">
        <v>53</v>
      </c>
      <c r="C567" s="20" t="s">
        <v>54</v>
      </c>
      <c r="D567" s="70">
        <v>960</v>
      </c>
      <c r="E567" s="70"/>
      <c r="F567" s="70">
        <v>80</v>
      </c>
      <c r="G567" s="170">
        <f t="shared" si="118"/>
        <v>880</v>
      </c>
      <c r="H567" s="70">
        <f t="shared" si="119"/>
        <v>880</v>
      </c>
      <c r="I567" s="70">
        <v>0</v>
      </c>
      <c r="J567" s="168"/>
      <c r="K567" s="169"/>
      <c r="L567" s="170"/>
      <c r="M567" s="170"/>
      <c r="N567" s="342"/>
    </row>
    <row r="568" spans="1:14" s="30" customFormat="1" ht="15" customHeight="1">
      <c r="A568" s="79"/>
      <c r="B568" s="87" t="s">
        <v>727</v>
      </c>
      <c r="C568" s="20" t="s">
        <v>65</v>
      </c>
      <c r="D568" s="70">
        <v>3204</v>
      </c>
      <c r="E568" s="70">
        <v>180</v>
      </c>
      <c r="F568" s="70"/>
      <c r="G568" s="170">
        <f t="shared" si="118"/>
        <v>3384</v>
      </c>
      <c r="H568" s="70">
        <f t="shared" si="119"/>
        <v>3384</v>
      </c>
      <c r="I568" s="70">
        <v>0</v>
      </c>
      <c r="J568" s="168"/>
      <c r="K568" s="169">
        <v>0</v>
      </c>
      <c r="L568" s="170"/>
      <c r="M568" s="170"/>
      <c r="N568" s="342"/>
    </row>
    <row r="569" spans="1:14" s="30" customFormat="1" ht="12.75" customHeight="1">
      <c r="A569" s="79"/>
      <c r="B569" s="87" t="s">
        <v>412</v>
      </c>
      <c r="C569" s="20" t="s">
        <v>324</v>
      </c>
      <c r="D569" s="70">
        <v>532</v>
      </c>
      <c r="E569" s="70"/>
      <c r="F569" s="70"/>
      <c r="G569" s="170">
        <f t="shared" si="118"/>
        <v>532</v>
      </c>
      <c r="H569" s="70">
        <f t="shared" si="119"/>
        <v>532</v>
      </c>
      <c r="I569" s="70">
        <v>0</v>
      </c>
      <c r="J569" s="168"/>
      <c r="K569" s="169">
        <v>0</v>
      </c>
      <c r="L569" s="170"/>
      <c r="M569" s="170"/>
      <c r="N569" s="342"/>
    </row>
    <row r="570" spans="1:14" s="30" customFormat="1" ht="15" customHeight="1">
      <c r="A570" s="79"/>
      <c r="B570" s="87" t="s">
        <v>181</v>
      </c>
      <c r="C570" s="20" t="s">
        <v>185</v>
      </c>
      <c r="D570" s="70">
        <v>1934</v>
      </c>
      <c r="E570" s="70"/>
      <c r="F570" s="70"/>
      <c r="G570" s="170">
        <f t="shared" si="118"/>
        <v>1934</v>
      </c>
      <c r="H570" s="70">
        <f t="shared" si="119"/>
        <v>1934</v>
      </c>
      <c r="I570" s="70">
        <v>0</v>
      </c>
      <c r="J570" s="168"/>
      <c r="K570" s="169"/>
      <c r="L570" s="170"/>
      <c r="M570" s="170"/>
      <c r="N570" s="342"/>
    </row>
    <row r="571" spans="1:14" s="30" customFormat="1" ht="16.5" customHeight="1">
      <c r="A571" s="79"/>
      <c r="B571" s="87" t="s">
        <v>729</v>
      </c>
      <c r="C571" s="20" t="s">
        <v>730</v>
      </c>
      <c r="D571" s="70">
        <v>2368</v>
      </c>
      <c r="E571" s="70"/>
      <c r="F571" s="70">
        <v>600</v>
      </c>
      <c r="G571" s="170">
        <f t="shared" si="118"/>
        <v>1768</v>
      </c>
      <c r="H571" s="70">
        <f t="shared" si="119"/>
        <v>1768</v>
      </c>
      <c r="I571" s="70">
        <v>0</v>
      </c>
      <c r="J571" s="168"/>
      <c r="K571" s="169">
        <v>0</v>
      </c>
      <c r="L571" s="170"/>
      <c r="M571" s="170"/>
      <c r="N571" s="342"/>
    </row>
    <row r="572" spans="1:14" s="30" customFormat="1" ht="15.75" customHeight="1">
      <c r="A572" s="79"/>
      <c r="B572" s="23" t="s">
        <v>733</v>
      </c>
      <c r="C572" s="20" t="s">
        <v>734</v>
      </c>
      <c r="D572" s="70">
        <v>17222</v>
      </c>
      <c r="E572" s="70"/>
      <c r="F572" s="70"/>
      <c r="G572" s="170">
        <f t="shared" si="118"/>
        <v>17222</v>
      </c>
      <c r="H572" s="70">
        <f t="shared" si="119"/>
        <v>17222</v>
      </c>
      <c r="I572" s="70">
        <v>0</v>
      </c>
      <c r="J572" s="168"/>
      <c r="K572" s="169">
        <v>0</v>
      </c>
      <c r="L572" s="170"/>
      <c r="M572" s="170"/>
      <c r="N572" s="342"/>
    </row>
    <row r="573" spans="1:14" s="30" customFormat="1" ht="15.75" customHeight="1">
      <c r="A573" s="79"/>
      <c r="B573" s="23" t="s">
        <v>68</v>
      </c>
      <c r="C573" s="21" t="s">
        <v>69</v>
      </c>
      <c r="D573" s="70">
        <v>1208</v>
      </c>
      <c r="E573" s="70"/>
      <c r="F573" s="70"/>
      <c r="G573" s="170">
        <f t="shared" si="118"/>
        <v>1208</v>
      </c>
      <c r="H573" s="70">
        <f t="shared" si="119"/>
        <v>1208</v>
      </c>
      <c r="I573" s="70"/>
      <c r="J573" s="168"/>
      <c r="K573" s="169"/>
      <c r="L573" s="170"/>
      <c r="M573" s="170"/>
      <c r="N573" s="342"/>
    </row>
    <row r="574" spans="1:14" s="30" customFormat="1" ht="15" customHeight="1">
      <c r="A574" s="79"/>
      <c r="B574" s="23" t="s">
        <v>182</v>
      </c>
      <c r="C574" s="20" t="s">
        <v>659</v>
      </c>
      <c r="D574" s="70">
        <v>1200</v>
      </c>
      <c r="E574" s="70">
        <v>25</v>
      </c>
      <c r="F574" s="70"/>
      <c r="G574" s="170">
        <f t="shared" si="118"/>
        <v>1225</v>
      </c>
      <c r="H574" s="70">
        <f t="shared" si="119"/>
        <v>1225</v>
      </c>
      <c r="I574" s="70">
        <v>0</v>
      </c>
      <c r="J574" s="168"/>
      <c r="K574" s="169"/>
      <c r="L574" s="170"/>
      <c r="M574" s="170"/>
      <c r="N574" s="342"/>
    </row>
    <row r="575" spans="1:14" s="30" customFormat="1" ht="13.5" customHeight="1">
      <c r="A575" s="79"/>
      <c r="B575" s="23" t="s">
        <v>183</v>
      </c>
      <c r="C575" s="20" t="s">
        <v>186</v>
      </c>
      <c r="D575" s="70">
        <v>724</v>
      </c>
      <c r="E575" s="70">
        <v>110</v>
      </c>
      <c r="F575" s="70"/>
      <c r="G575" s="170">
        <f t="shared" si="118"/>
        <v>834</v>
      </c>
      <c r="H575" s="70">
        <f t="shared" si="119"/>
        <v>834</v>
      </c>
      <c r="I575" s="70">
        <v>0</v>
      </c>
      <c r="J575" s="168"/>
      <c r="K575" s="169"/>
      <c r="L575" s="170"/>
      <c r="M575" s="170"/>
      <c r="N575" s="342"/>
    </row>
    <row r="576" spans="1:14" s="30" customFormat="1" ht="12.75" customHeight="1">
      <c r="A576" s="79"/>
      <c r="B576" s="23" t="s">
        <v>184</v>
      </c>
      <c r="C576" s="20" t="s">
        <v>680</v>
      </c>
      <c r="D576" s="70">
        <v>2540</v>
      </c>
      <c r="E576" s="70"/>
      <c r="F576" s="70"/>
      <c r="G576" s="170">
        <f t="shared" si="118"/>
        <v>2540</v>
      </c>
      <c r="H576" s="70">
        <f t="shared" si="119"/>
        <v>2540</v>
      </c>
      <c r="I576" s="70">
        <v>0</v>
      </c>
      <c r="J576" s="168"/>
      <c r="K576" s="169"/>
      <c r="L576" s="170"/>
      <c r="M576" s="170"/>
      <c r="N576" s="342"/>
    </row>
    <row r="577" spans="1:14" s="30" customFormat="1" ht="18.75" customHeight="1">
      <c r="A577" s="129" t="s">
        <v>205</v>
      </c>
      <c r="B577" s="97"/>
      <c r="C577" s="59" t="s">
        <v>206</v>
      </c>
      <c r="D577" s="166">
        <f>SUM(D578:D597)</f>
        <v>1147816</v>
      </c>
      <c r="E577" s="166">
        <f aca="true" t="shared" si="120" ref="E577:N577">SUM(E578:E597)</f>
        <v>24607</v>
      </c>
      <c r="F577" s="166">
        <f t="shared" si="120"/>
        <v>39153</v>
      </c>
      <c r="G577" s="166">
        <f t="shared" si="120"/>
        <v>1133270</v>
      </c>
      <c r="H577" s="166">
        <f t="shared" si="120"/>
        <v>1101495</v>
      </c>
      <c r="I577" s="166">
        <f t="shared" si="120"/>
        <v>552978</v>
      </c>
      <c r="J577" s="166">
        <f t="shared" si="120"/>
        <v>102641</v>
      </c>
      <c r="K577" s="166">
        <f t="shared" si="120"/>
        <v>0</v>
      </c>
      <c r="L577" s="166">
        <f t="shared" si="120"/>
        <v>0</v>
      </c>
      <c r="M577" s="166">
        <f t="shared" si="120"/>
        <v>0</v>
      </c>
      <c r="N577" s="166">
        <f t="shared" si="120"/>
        <v>31775</v>
      </c>
    </row>
    <row r="578" spans="1:14" s="30" customFormat="1" ht="13.5" customHeight="1">
      <c r="A578" s="79"/>
      <c r="B578" s="87" t="s">
        <v>467</v>
      </c>
      <c r="C578" s="20" t="s">
        <v>106</v>
      </c>
      <c r="D578" s="70">
        <v>350</v>
      </c>
      <c r="E578" s="70">
        <v>80</v>
      </c>
      <c r="F578" s="70"/>
      <c r="G578" s="170">
        <f>D578+E578-F578</f>
        <v>430</v>
      </c>
      <c r="H578" s="170">
        <f>G578</f>
        <v>430</v>
      </c>
      <c r="I578" s="70">
        <v>0</v>
      </c>
      <c r="J578" s="168"/>
      <c r="K578" s="169">
        <v>0</v>
      </c>
      <c r="L578" s="170"/>
      <c r="M578" s="170"/>
      <c r="N578" s="342"/>
    </row>
    <row r="579" spans="1:14" s="30" customFormat="1" ht="12.75" customHeight="1">
      <c r="A579" s="79"/>
      <c r="B579" s="23" t="s">
        <v>714</v>
      </c>
      <c r="C579" s="20" t="s">
        <v>445</v>
      </c>
      <c r="D579" s="70">
        <v>514909</v>
      </c>
      <c r="E579" s="70">
        <v>900</v>
      </c>
      <c r="F579" s="70">
        <v>5210</v>
      </c>
      <c r="G579" s="170">
        <f aca="true" t="shared" si="121" ref="G579:G597">D579+E579-F579</f>
        <v>510599</v>
      </c>
      <c r="H579" s="170">
        <f aca="true" t="shared" si="122" ref="H579:H596">G579</f>
        <v>510599</v>
      </c>
      <c r="I579" s="70">
        <f>H579</f>
        <v>510599</v>
      </c>
      <c r="J579" s="168"/>
      <c r="K579" s="169">
        <v>0</v>
      </c>
      <c r="L579" s="170"/>
      <c r="M579" s="170"/>
      <c r="N579" s="342"/>
    </row>
    <row r="580" spans="1:14" s="30" customFormat="1" ht="12" customHeight="1">
      <c r="A580" s="79"/>
      <c r="B580" s="23" t="s">
        <v>717</v>
      </c>
      <c r="C580" s="20" t="s">
        <v>718</v>
      </c>
      <c r="D580" s="70">
        <v>37749</v>
      </c>
      <c r="E580" s="70"/>
      <c r="F580" s="70"/>
      <c r="G580" s="170">
        <f t="shared" si="121"/>
        <v>37749</v>
      </c>
      <c r="H580" s="170">
        <f t="shared" si="122"/>
        <v>37749</v>
      </c>
      <c r="I580" s="70">
        <f>H580</f>
        <v>37749</v>
      </c>
      <c r="J580" s="168"/>
      <c r="K580" s="169">
        <v>0</v>
      </c>
      <c r="L580" s="170"/>
      <c r="M580" s="170"/>
      <c r="N580" s="342"/>
    </row>
    <row r="581" spans="1:14" s="30" customFormat="1" ht="12" customHeight="1">
      <c r="A581" s="79"/>
      <c r="B581" s="87" t="s">
        <v>33</v>
      </c>
      <c r="C581" s="20" t="s">
        <v>13</v>
      </c>
      <c r="D581" s="70">
        <v>90701</v>
      </c>
      <c r="E581" s="70">
        <v>1822</v>
      </c>
      <c r="F581" s="70">
        <v>2649</v>
      </c>
      <c r="G581" s="170">
        <f t="shared" si="121"/>
        <v>89874</v>
      </c>
      <c r="H581" s="170">
        <f t="shared" si="122"/>
        <v>89874</v>
      </c>
      <c r="I581" s="70">
        <v>0</v>
      </c>
      <c r="J581" s="168">
        <f>H581</f>
        <v>89874</v>
      </c>
      <c r="K581" s="169">
        <v>0</v>
      </c>
      <c r="L581" s="170"/>
      <c r="M581" s="170"/>
      <c r="N581" s="342"/>
    </row>
    <row r="582" spans="1:14" s="30" customFormat="1" ht="12.75" customHeight="1">
      <c r="A582" s="79"/>
      <c r="B582" s="87" t="s">
        <v>719</v>
      </c>
      <c r="C582" s="20" t="s">
        <v>720</v>
      </c>
      <c r="D582" s="70">
        <v>12385</v>
      </c>
      <c r="E582" s="70">
        <v>412</v>
      </c>
      <c r="F582" s="70">
        <v>30</v>
      </c>
      <c r="G582" s="170">
        <f t="shared" si="121"/>
        <v>12767</v>
      </c>
      <c r="H582" s="170">
        <f t="shared" si="122"/>
        <v>12767</v>
      </c>
      <c r="I582" s="70">
        <v>0</v>
      </c>
      <c r="J582" s="168">
        <f>H582</f>
        <v>12767</v>
      </c>
      <c r="K582" s="169">
        <v>0</v>
      </c>
      <c r="L582" s="170"/>
      <c r="M582" s="170"/>
      <c r="N582" s="342"/>
    </row>
    <row r="583" spans="1:14" s="30" customFormat="1" ht="13.5" customHeight="1">
      <c r="A583" s="79"/>
      <c r="B583" s="87" t="s">
        <v>410</v>
      </c>
      <c r="C583" s="20" t="s">
        <v>411</v>
      </c>
      <c r="D583" s="70">
        <v>5040</v>
      </c>
      <c r="E583" s="70"/>
      <c r="F583" s="70">
        <v>410</v>
      </c>
      <c r="G583" s="170">
        <f t="shared" si="121"/>
        <v>4630</v>
      </c>
      <c r="H583" s="170">
        <f t="shared" si="122"/>
        <v>4630</v>
      </c>
      <c r="I583" s="70">
        <f>H583</f>
        <v>4630</v>
      </c>
      <c r="J583" s="168"/>
      <c r="K583" s="169">
        <v>0</v>
      </c>
      <c r="L583" s="170"/>
      <c r="M583" s="170"/>
      <c r="N583" s="342"/>
    </row>
    <row r="584" spans="1:14" s="30" customFormat="1" ht="15" customHeight="1">
      <c r="A584" s="79"/>
      <c r="B584" s="87" t="s">
        <v>721</v>
      </c>
      <c r="C584" s="20" t="s">
        <v>16</v>
      </c>
      <c r="D584" s="70">
        <v>253097</v>
      </c>
      <c r="E584" s="70">
        <v>11090</v>
      </c>
      <c r="F584" s="70"/>
      <c r="G584" s="170">
        <f t="shared" si="121"/>
        <v>264187</v>
      </c>
      <c r="H584" s="170">
        <f t="shared" si="122"/>
        <v>264187</v>
      </c>
      <c r="I584" s="70">
        <v>0</v>
      </c>
      <c r="J584" s="168"/>
      <c r="K584" s="169">
        <v>0</v>
      </c>
      <c r="L584" s="170"/>
      <c r="M584" s="170"/>
      <c r="N584" s="342"/>
    </row>
    <row r="585" spans="1:14" s="30" customFormat="1" ht="13.5" customHeight="1">
      <c r="A585" s="79"/>
      <c r="B585" s="87" t="s">
        <v>723</v>
      </c>
      <c r="C585" s="20" t="s">
        <v>63</v>
      </c>
      <c r="D585" s="70">
        <v>75180</v>
      </c>
      <c r="E585" s="70"/>
      <c r="F585" s="70">
        <v>9680</v>
      </c>
      <c r="G585" s="170">
        <f t="shared" si="121"/>
        <v>65500</v>
      </c>
      <c r="H585" s="170">
        <f t="shared" si="122"/>
        <v>65500</v>
      </c>
      <c r="I585" s="70">
        <v>0</v>
      </c>
      <c r="J585" s="168"/>
      <c r="K585" s="169">
        <v>0</v>
      </c>
      <c r="L585" s="170"/>
      <c r="M585" s="170"/>
      <c r="N585" s="342"/>
    </row>
    <row r="586" spans="1:14" s="30" customFormat="1" ht="13.5" customHeight="1">
      <c r="A586" s="79"/>
      <c r="B586" s="87" t="s">
        <v>725</v>
      </c>
      <c r="C586" s="20" t="s">
        <v>64</v>
      </c>
      <c r="D586" s="70">
        <v>20000</v>
      </c>
      <c r="E586" s="70"/>
      <c r="F586" s="70"/>
      <c r="G586" s="170">
        <f t="shared" si="121"/>
        <v>20000</v>
      </c>
      <c r="H586" s="170">
        <f t="shared" si="122"/>
        <v>20000</v>
      </c>
      <c r="I586" s="70"/>
      <c r="J586" s="168"/>
      <c r="K586" s="169"/>
      <c r="L586" s="170"/>
      <c r="M586" s="170"/>
      <c r="N586" s="342"/>
    </row>
    <row r="587" spans="1:14" s="30" customFormat="1" ht="13.5" customHeight="1">
      <c r="A587" s="79"/>
      <c r="B587" s="87" t="s">
        <v>53</v>
      </c>
      <c r="C587" s="20" t="s">
        <v>54</v>
      </c>
      <c r="D587" s="70">
        <v>600</v>
      </c>
      <c r="E587" s="70"/>
      <c r="F587" s="70">
        <v>328</v>
      </c>
      <c r="G587" s="170">
        <f t="shared" si="121"/>
        <v>272</v>
      </c>
      <c r="H587" s="170">
        <f t="shared" si="122"/>
        <v>272</v>
      </c>
      <c r="I587" s="70">
        <v>0</v>
      </c>
      <c r="J587" s="168"/>
      <c r="K587" s="169">
        <v>0</v>
      </c>
      <c r="L587" s="170"/>
      <c r="M587" s="170"/>
      <c r="N587" s="342"/>
    </row>
    <row r="588" spans="1:14" s="30" customFormat="1" ht="12" customHeight="1">
      <c r="A588" s="79"/>
      <c r="B588" s="87" t="s">
        <v>727</v>
      </c>
      <c r="C588" s="20" t="s">
        <v>65</v>
      </c>
      <c r="D588" s="70">
        <v>45134</v>
      </c>
      <c r="E588" s="70"/>
      <c r="F588" s="70">
        <v>19480</v>
      </c>
      <c r="G588" s="170">
        <f t="shared" si="121"/>
        <v>25654</v>
      </c>
      <c r="H588" s="170">
        <f t="shared" si="122"/>
        <v>25654</v>
      </c>
      <c r="I588" s="70">
        <v>0</v>
      </c>
      <c r="J588" s="168"/>
      <c r="K588" s="169">
        <v>0</v>
      </c>
      <c r="L588" s="170"/>
      <c r="M588" s="170"/>
      <c r="N588" s="342"/>
    </row>
    <row r="589" spans="1:14" s="30" customFormat="1" ht="14.25" customHeight="1">
      <c r="A589" s="79"/>
      <c r="B589" s="87" t="s">
        <v>412</v>
      </c>
      <c r="C589" s="20" t="s">
        <v>324</v>
      </c>
      <c r="D589" s="70">
        <v>60</v>
      </c>
      <c r="E589" s="70"/>
      <c r="F589" s="70"/>
      <c r="G589" s="170">
        <f t="shared" si="121"/>
        <v>60</v>
      </c>
      <c r="H589" s="170">
        <f t="shared" si="122"/>
        <v>60</v>
      </c>
      <c r="I589" s="70"/>
      <c r="J589" s="168"/>
      <c r="K589" s="169"/>
      <c r="L589" s="170"/>
      <c r="M589" s="170"/>
      <c r="N589" s="342"/>
    </row>
    <row r="590" spans="1:14" s="30" customFormat="1" ht="14.25" customHeight="1">
      <c r="A590" s="79"/>
      <c r="B590" s="87" t="s">
        <v>188</v>
      </c>
      <c r="C590" s="20" t="s">
        <v>190</v>
      </c>
      <c r="D590" s="70">
        <v>40</v>
      </c>
      <c r="E590" s="70"/>
      <c r="F590" s="70"/>
      <c r="G590" s="170">
        <f t="shared" si="121"/>
        <v>40</v>
      </c>
      <c r="H590" s="170">
        <f t="shared" si="122"/>
        <v>40</v>
      </c>
      <c r="I590" s="70"/>
      <c r="J590" s="168"/>
      <c r="K590" s="169"/>
      <c r="L590" s="170"/>
      <c r="M590" s="170"/>
      <c r="N590" s="342"/>
    </row>
    <row r="591" spans="1:14" s="30" customFormat="1" ht="14.25" customHeight="1">
      <c r="A591" s="79"/>
      <c r="B591" s="87" t="s">
        <v>181</v>
      </c>
      <c r="C591" s="20" t="s">
        <v>185</v>
      </c>
      <c r="D591" s="70">
        <v>1315</v>
      </c>
      <c r="E591" s="70">
        <v>24</v>
      </c>
      <c r="F591" s="70">
        <v>1000</v>
      </c>
      <c r="G591" s="170">
        <f t="shared" si="121"/>
        <v>339</v>
      </c>
      <c r="H591" s="170">
        <f t="shared" si="122"/>
        <v>339</v>
      </c>
      <c r="I591" s="70"/>
      <c r="J591" s="168"/>
      <c r="K591" s="169"/>
      <c r="L591" s="170"/>
      <c r="M591" s="170"/>
      <c r="N591" s="342"/>
    </row>
    <row r="592" spans="1:14" s="30" customFormat="1" ht="13.5" customHeight="1">
      <c r="A592" s="79"/>
      <c r="B592" s="87" t="s">
        <v>733</v>
      </c>
      <c r="C592" s="20" t="s">
        <v>734</v>
      </c>
      <c r="D592" s="70">
        <v>26601</v>
      </c>
      <c r="E592" s="70">
        <v>2975</v>
      </c>
      <c r="F592" s="70"/>
      <c r="G592" s="170">
        <f t="shared" si="121"/>
        <v>29576</v>
      </c>
      <c r="H592" s="170">
        <f t="shared" si="122"/>
        <v>29576</v>
      </c>
      <c r="I592" s="70">
        <v>0</v>
      </c>
      <c r="J592" s="168"/>
      <c r="K592" s="169">
        <v>0</v>
      </c>
      <c r="L592" s="170"/>
      <c r="M592" s="170"/>
      <c r="N592" s="342"/>
    </row>
    <row r="593" spans="1:14" s="30" customFormat="1" ht="14.25" customHeight="1">
      <c r="A593" s="79"/>
      <c r="B593" s="87" t="s">
        <v>17</v>
      </c>
      <c r="C593" s="20" t="s">
        <v>18</v>
      </c>
      <c r="D593" s="70">
        <v>5157</v>
      </c>
      <c r="E593" s="70">
        <v>7304</v>
      </c>
      <c r="F593" s="70"/>
      <c r="G593" s="170">
        <f t="shared" si="121"/>
        <v>12461</v>
      </c>
      <c r="H593" s="170">
        <f t="shared" si="122"/>
        <v>12461</v>
      </c>
      <c r="I593" s="70">
        <v>0</v>
      </c>
      <c r="J593" s="168"/>
      <c r="K593" s="169">
        <v>0</v>
      </c>
      <c r="L593" s="170"/>
      <c r="M593" s="170"/>
      <c r="N593" s="342"/>
    </row>
    <row r="594" spans="1:14" s="30" customFormat="1" ht="13.5" customHeight="1">
      <c r="A594" s="79"/>
      <c r="B594" s="87" t="s">
        <v>68</v>
      </c>
      <c r="C594" s="21" t="s">
        <v>69</v>
      </c>
      <c r="D594" s="70">
        <v>27078</v>
      </c>
      <c r="E594" s="70"/>
      <c r="F594" s="70"/>
      <c r="G594" s="170">
        <f t="shared" si="121"/>
        <v>27078</v>
      </c>
      <c r="H594" s="170">
        <f t="shared" si="122"/>
        <v>27078</v>
      </c>
      <c r="I594" s="70"/>
      <c r="J594" s="168"/>
      <c r="K594" s="169"/>
      <c r="L594" s="170"/>
      <c r="M594" s="170"/>
      <c r="N594" s="342"/>
    </row>
    <row r="595" spans="1:14" s="30" customFormat="1" ht="15" customHeight="1">
      <c r="A595" s="79"/>
      <c r="B595" s="87" t="s">
        <v>183</v>
      </c>
      <c r="C595" s="20" t="s">
        <v>186</v>
      </c>
      <c r="D595" s="70">
        <v>180</v>
      </c>
      <c r="E595" s="70"/>
      <c r="F595" s="70">
        <v>37</v>
      </c>
      <c r="G595" s="170">
        <f t="shared" si="121"/>
        <v>143</v>
      </c>
      <c r="H595" s="170">
        <f t="shared" si="122"/>
        <v>143</v>
      </c>
      <c r="I595" s="70"/>
      <c r="J595" s="168"/>
      <c r="K595" s="169"/>
      <c r="L595" s="170"/>
      <c r="M595" s="170"/>
      <c r="N595" s="342"/>
    </row>
    <row r="596" spans="1:14" s="30" customFormat="1" ht="15" customHeight="1">
      <c r="A596" s="79"/>
      <c r="B596" s="87" t="s">
        <v>184</v>
      </c>
      <c r="C596" s="20" t="s">
        <v>680</v>
      </c>
      <c r="D596" s="70">
        <v>465</v>
      </c>
      <c r="E596" s="70"/>
      <c r="F596" s="70">
        <v>329</v>
      </c>
      <c r="G596" s="170">
        <f t="shared" si="121"/>
        <v>136</v>
      </c>
      <c r="H596" s="170">
        <f t="shared" si="122"/>
        <v>136</v>
      </c>
      <c r="I596" s="70"/>
      <c r="J596" s="168"/>
      <c r="K596" s="169"/>
      <c r="L596" s="170"/>
      <c r="M596" s="170"/>
      <c r="N596" s="342"/>
    </row>
    <row r="597" spans="1:14" s="30" customFormat="1" ht="15" customHeight="1">
      <c r="A597" s="79"/>
      <c r="B597" s="87" t="s">
        <v>710</v>
      </c>
      <c r="C597" s="20" t="s">
        <v>508</v>
      </c>
      <c r="D597" s="70">
        <v>31775</v>
      </c>
      <c r="E597" s="70"/>
      <c r="F597" s="70"/>
      <c r="G597" s="170">
        <f t="shared" si="121"/>
        <v>31775</v>
      </c>
      <c r="H597" s="170"/>
      <c r="I597" s="70"/>
      <c r="J597" s="168"/>
      <c r="K597" s="169"/>
      <c r="L597" s="170"/>
      <c r="M597" s="170"/>
      <c r="N597" s="342">
        <f>G597</f>
        <v>31775</v>
      </c>
    </row>
    <row r="598" spans="1:14" s="30" customFormat="1" ht="18" customHeight="1">
      <c r="A598" s="129" t="s">
        <v>207</v>
      </c>
      <c r="B598" s="99"/>
      <c r="C598" s="59" t="s">
        <v>208</v>
      </c>
      <c r="D598" s="166">
        <f>SUM(D599:D619)</f>
        <v>360776</v>
      </c>
      <c r="E598" s="311">
        <f>SUM(E599:E619)</f>
        <v>0</v>
      </c>
      <c r="F598" s="166">
        <f>SUM(F599:F619)</f>
        <v>0</v>
      </c>
      <c r="G598" s="166">
        <f>SUM(G599:G619)</f>
        <v>360776</v>
      </c>
      <c r="H598" s="166">
        <f aca="true" t="shared" si="123" ref="H598:N598">SUM(H599:H619)</f>
        <v>360776</v>
      </c>
      <c r="I598" s="166">
        <f t="shared" si="123"/>
        <v>28593</v>
      </c>
      <c r="J598" s="166">
        <f>SUM(J599:J619)</f>
        <v>3569</v>
      </c>
      <c r="K598" s="166">
        <f t="shared" si="123"/>
        <v>0</v>
      </c>
      <c r="L598" s="166">
        <f t="shared" si="123"/>
        <v>0</v>
      </c>
      <c r="M598" s="166">
        <f t="shared" si="123"/>
        <v>0</v>
      </c>
      <c r="N598" s="167">
        <f t="shared" si="123"/>
        <v>0</v>
      </c>
    </row>
    <row r="599" spans="1:14" s="30" customFormat="1" ht="15.75" customHeight="1">
      <c r="A599" s="79"/>
      <c r="B599" s="87" t="s">
        <v>460</v>
      </c>
      <c r="C599" s="20" t="s">
        <v>248</v>
      </c>
      <c r="D599" s="170">
        <v>92000</v>
      </c>
      <c r="E599" s="170"/>
      <c r="F599" s="170"/>
      <c r="G599" s="170">
        <f>D599+E599-F599</f>
        <v>92000</v>
      </c>
      <c r="H599" s="170">
        <f>G599</f>
        <v>92000</v>
      </c>
      <c r="I599" s="70">
        <v>0</v>
      </c>
      <c r="J599" s="168"/>
      <c r="K599" s="168">
        <v>0</v>
      </c>
      <c r="L599" s="170"/>
      <c r="M599" s="170"/>
      <c r="N599" s="342"/>
    </row>
    <row r="600" spans="1:14" s="30" customFormat="1" ht="15.75" customHeight="1">
      <c r="A600" s="79"/>
      <c r="B600" s="87" t="s">
        <v>249</v>
      </c>
      <c r="C600" s="20" t="s">
        <v>248</v>
      </c>
      <c r="D600" s="170">
        <v>127296</v>
      </c>
      <c r="E600" s="170"/>
      <c r="F600" s="170"/>
      <c r="G600" s="170">
        <f aca="true" t="shared" si="124" ref="G600:G619">D600+E600-F600</f>
        <v>127296</v>
      </c>
      <c r="H600" s="170">
        <f aca="true" t="shared" si="125" ref="H600:H619">G600</f>
        <v>127296</v>
      </c>
      <c r="I600" s="70">
        <v>0</v>
      </c>
      <c r="J600" s="168"/>
      <c r="K600" s="168">
        <v>0</v>
      </c>
      <c r="L600" s="170"/>
      <c r="M600" s="170"/>
      <c r="N600" s="342"/>
    </row>
    <row r="601" spans="1:14" s="30" customFormat="1" ht="15" customHeight="1">
      <c r="A601" s="79"/>
      <c r="B601" s="87" t="s">
        <v>250</v>
      </c>
      <c r="C601" s="20" t="s">
        <v>248</v>
      </c>
      <c r="D601" s="170">
        <v>59904</v>
      </c>
      <c r="E601" s="170"/>
      <c r="F601" s="170"/>
      <c r="G601" s="170">
        <f t="shared" si="124"/>
        <v>59904</v>
      </c>
      <c r="H601" s="170">
        <f t="shared" si="125"/>
        <v>59904</v>
      </c>
      <c r="I601" s="70">
        <v>0</v>
      </c>
      <c r="J601" s="168"/>
      <c r="K601" s="168">
        <v>0</v>
      </c>
      <c r="L601" s="170"/>
      <c r="M601" s="170"/>
      <c r="N601" s="342"/>
    </row>
    <row r="602" spans="1:14" s="30" customFormat="1" ht="15" customHeight="1">
      <c r="A602" s="79"/>
      <c r="B602" s="87" t="s">
        <v>421</v>
      </c>
      <c r="C602" s="20" t="s">
        <v>422</v>
      </c>
      <c r="D602" s="170">
        <v>850</v>
      </c>
      <c r="E602" s="170"/>
      <c r="F602" s="170"/>
      <c r="G602" s="170">
        <f t="shared" si="124"/>
        <v>850</v>
      </c>
      <c r="H602" s="170">
        <f t="shared" si="125"/>
        <v>850</v>
      </c>
      <c r="I602" s="70"/>
      <c r="J602" s="168"/>
      <c r="K602" s="168"/>
      <c r="L602" s="170"/>
      <c r="M602" s="170"/>
      <c r="N602" s="342"/>
    </row>
    <row r="603" spans="1:14" s="30" customFormat="1" ht="15.75" customHeight="1">
      <c r="A603" s="79"/>
      <c r="B603" s="87" t="s">
        <v>168</v>
      </c>
      <c r="C603" s="20" t="s">
        <v>445</v>
      </c>
      <c r="D603" s="170">
        <v>3978</v>
      </c>
      <c r="E603" s="170"/>
      <c r="F603" s="170"/>
      <c r="G603" s="170">
        <f t="shared" si="124"/>
        <v>3978</v>
      </c>
      <c r="H603" s="170">
        <f t="shared" si="125"/>
        <v>3978</v>
      </c>
      <c r="I603" s="70">
        <f>H603</f>
        <v>3978</v>
      </c>
      <c r="J603" s="168"/>
      <c r="K603" s="168"/>
      <c r="L603" s="170"/>
      <c r="M603" s="170"/>
      <c r="N603" s="342"/>
    </row>
    <row r="604" spans="1:14" s="30" customFormat="1" ht="13.5" customHeight="1">
      <c r="A604" s="79"/>
      <c r="B604" s="87" t="s">
        <v>169</v>
      </c>
      <c r="C604" s="20" t="s">
        <v>445</v>
      </c>
      <c r="D604" s="170">
        <v>1872</v>
      </c>
      <c r="E604" s="170"/>
      <c r="F604" s="170"/>
      <c r="G604" s="170">
        <f t="shared" si="124"/>
        <v>1872</v>
      </c>
      <c r="H604" s="170">
        <f t="shared" si="125"/>
        <v>1872</v>
      </c>
      <c r="I604" s="70">
        <f>H604</f>
        <v>1872</v>
      </c>
      <c r="J604" s="168"/>
      <c r="K604" s="168"/>
      <c r="L604" s="170"/>
      <c r="M604" s="170"/>
      <c r="N604" s="342"/>
    </row>
    <row r="605" spans="1:14" s="30" customFormat="1" ht="13.5" customHeight="1">
      <c r="A605" s="79"/>
      <c r="B605" s="87" t="s">
        <v>12</v>
      </c>
      <c r="C605" s="20" t="s">
        <v>47</v>
      </c>
      <c r="D605" s="170">
        <v>2130</v>
      </c>
      <c r="E605" s="170"/>
      <c r="F605" s="170"/>
      <c r="G605" s="170">
        <f>D605+E605-F605</f>
        <v>2130</v>
      </c>
      <c r="H605" s="170">
        <f>G605</f>
        <v>2130</v>
      </c>
      <c r="I605" s="70"/>
      <c r="J605" s="168">
        <f aca="true" t="shared" si="126" ref="J605:J610">H605</f>
        <v>2130</v>
      </c>
      <c r="K605" s="168"/>
      <c r="L605" s="170"/>
      <c r="M605" s="170"/>
      <c r="N605" s="342"/>
    </row>
    <row r="606" spans="1:14" s="30" customFormat="1" ht="15" customHeight="1">
      <c r="A606" s="79"/>
      <c r="B606" s="87" t="s">
        <v>170</v>
      </c>
      <c r="C606" s="20" t="s">
        <v>47</v>
      </c>
      <c r="D606" s="170">
        <v>680</v>
      </c>
      <c r="E606" s="170"/>
      <c r="F606" s="170"/>
      <c r="G606" s="170">
        <f t="shared" si="124"/>
        <v>680</v>
      </c>
      <c r="H606" s="170">
        <f t="shared" si="125"/>
        <v>680</v>
      </c>
      <c r="I606" s="70">
        <v>0</v>
      </c>
      <c r="J606" s="168">
        <f t="shared" si="126"/>
        <v>680</v>
      </c>
      <c r="K606" s="168"/>
      <c r="L606" s="170"/>
      <c r="M606" s="170"/>
      <c r="N606" s="342"/>
    </row>
    <row r="607" spans="1:14" s="30" customFormat="1" ht="15.75" customHeight="1">
      <c r="A607" s="79"/>
      <c r="B607" s="87" t="s">
        <v>171</v>
      </c>
      <c r="C607" s="20" t="s">
        <v>47</v>
      </c>
      <c r="D607" s="170">
        <v>320</v>
      </c>
      <c r="E607" s="170"/>
      <c r="F607" s="170"/>
      <c r="G607" s="170">
        <f t="shared" si="124"/>
        <v>320</v>
      </c>
      <c r="H607" s="170">
        <f t="shared" si="125"/>
        <v>320</v>
      </c>
      <c r="I607" s="70">
        <v>0</v>
      </c>
      <c r="J607" s="168">
        <f t="shared" si="126"/>
        <v>320</v>
      </c>
      <c r="K607" s="168"/>
      <c r="L607" s="170"/>
      <c r="M607" s="170"/>
      <c r="N607" s="342"/>
    </row>
    <row r="608" spans="1:14" s="30" customFormat="1" ht="15" customHeight="1">
      <c r="A608" s="79"/>
      <c r="B608" s="87" t="s">
        <v>719</v>
      </c>
      <c r="C608" s="20" t="s">
        <v>720</v>
      </c>
      <c r="D608" s="170">
        <v>296</v>
      </c>
      <c r="E608" s="170"/>
      <c r="F608" s="170"/>
      <c r="G608" s="170">
        <f>D608+E608+-F608</f>
        <v>296</v>
      </c>
      <c r="H608" s="170">
        <f>G608</f>
        <v>296</v>
      </c>
      <c r="I608" s="70"/>
      <c r="J608" s="168">
        <f t="shared" si="126"/>
        <v>296</v>
      </c>
      <c r="K608" s="168"/>
      <c r="L608" s="170"/>
      <c r="M608" s="170"/>
      <c r="N608" s="342"/>
    </row>
    <row r="609" spans="1:14" s="30" customFormat="1" ht="14.25" customHeight="1">
      <c r="A609" s="79"/>
      <c r="B609" s="87" t="s">
        <v>172</v>
      </c>
      <c r="C609" s="20" t="s">
        <v>720</v>
      </c>
      <c r="D609" s="170">
        <v>97</v>
      </c>
      <c r="E609" s="170"/>
      <c r="F609" s="170"/>
      <c r="G609" s="170">
        <f t="shared" si="124"/>
        <v>97</v>
      </c>
      <c r="H609" s="170">
        <f t="shared" si="125"/>
        <v>97</v>
      </c>
      <c r="I609" s="70">
        <v>0</v>
      </c>
      <c r="J609" s="168">
        <f t="shared" si="126"/>
        <v>97</v>
      </c>
      <c r="K609" s="168"/>
      <c r="L609" s="170"/>
      <c r="M609" s="170"/>
      <c r="N609" s="342"/>
    </row>
    <row r="610" spans="1:14" s="30" customFormat="1" ht="13.5" customHeight="1">
      <c r="A610" s="79"/>
      <c r="B610" s="87" t="s">
        <v>173</v>
      </c>
      <c r="C610" s="20" t="s">
        <v>720</v>
      </c>
      <c r="D610" s="170">
        <v>46</v>
      </c>
      <c r="E610" s="170"/>
      <c r="F610" s="170"/>
      <c r="G610" s="170">
        <f t="shared" si="124"/>
        <v>46</v>
      </c>
      <c r="H610" s="170">
        <f t="shared" si="125"/>
        <v>46</v>
      </c>
      <c r="I610" s="70">
        <v>0</v>
      </c>
      <c r="J610" s="168">
        <f t="shared" si="126"/>
        <v>46</v>
      </c>
      <c r="K610" s="168"/>
      <c r="L610" s="170"/>
      <c r="M610" s="170"/>
      <c r="N610" s="342"/>
    </row>
    <row r="611" spans="1:14" s="30" customFormat="1" ht="12.75" customHeight="1">
      <c r="A611" s="79"/>
      <c r="B611" s="87" t="s">
        <v>410</v>
      </c>
      <c r="C611" s="20" t="s">
        <v>411</v>
      </c>
      <c r="D611" s="170">
        <v>22743</v>
      </c>
      <c r="E611" s="170"/>
      <c r="F611" s="170"/>
      <c r="G611" s="170">
        <f>D611+E611+-F611</f>
        <v>22743</v>
      </c>
      <c r="H611" s="170">
        <f>G611</f>
        <v>22743</v>
      </c>
      <c r="I611" s="70">
        <f>H611</f>
        <v>22743</v>
      </c>
      <c r="J611" s="168"/>
      <c r="K611" s="168"/>
      <c r="L611" s="170"/>
      <c r="M611" s="170"/>
      <c r="N611" s="342"/>
    </row>
    <row r="612" spans="1:14" s="30" customFormat="1" ht="14.25" customHeight="1">
      <c r="A612" s="79"/>
      <c r="B612" s="87" t="s">
        <v>721</v>
      </c>
      <c r="C612" s="20" t="s">
        <v>722</v>
      </c>
      <c r="D612" s="170">
        <v>13355</v>
      </c>
      <c r="E612" s="170"/>
      <c r="F612" s="170"/>
      <c r="G612" s="170">
        <f aca="true" t="shared" si="127" ref="G612:G617">D612+E612-F612</f>
        <v>13355</v>
      </c>
      <c r="H612" s="170">
        <f aca="true" t="shared" si="128" ref="H612:H617">G612</f>
        <v>13355</v>
      </c>
      <c r="I612" s="70"/>
      <c r="J612" s="168"/>
      <c r="K612" s="168"/>
      <c r="L612" s="170"/>
      <c r="M612" s="170"/>
      <c r="N612" s="342"/>
    </row>
    <row r="613" spans="1:14" s="30" customFormat="1" ht="14.25" customHeight="1">
      <c r="A613" s="79"/>
      <c r="B613" s="87" t="s">
        <v>236</v>
      </c>
      <c r="C613" s="20" t="s">
        <v>722</v>
      </c>
      <c r="D613" s="170">
        <v>692</v>
      </c>
      <c r="E613" s="170"/>
      <c r="F613" s="170"/>
      <c r="G613" s="170">
        <f t="shared" si="127"/>
        <v>692</v>
      </c>
      <c r="H613" s="170">
        <f t="shared" si="128"/>
        <v>692</v>
      </c>
      <c r="I613" s="70"/>
      <c r="J613" s="168"/>
      <c r="K613" s="168"/>
      <c r="L613" s="170"/>
      <c r="M613" s="170"/>
      <c r="N613" s="342"/>
    </row>
    <row r="614" spans="1:14" s="30" customFormat="1" ht="14.25" customHeight="1">
      <c r="A614" s="79"/>
      <c r="B614" s="87" t="s">
        <v>239</v>
      </c>
      <c r="C614" s="20" t="s">
        <v>722</v>
      </c>
      <c r="D614" s="170">
        <v>325</v>
      </c>
      <c r="E614" s="170"/>
      <c r="F614" s="170"/>
      <c r="G614" s="170">
        <f t="shared" si="127"/>
        <v>325</v>
      </c>
      <c r="H614" s="170">
        <f t="shared" si="128"/>
        <v>325</v>
      </c>
      <c r="I614" s="70"/>
      <c r="J614" s="168"/>
      <c r="K614" s="168"/>
      <c r="L614" s="170"/>
      <c r="M614" s="170"/>
      <c r="N614" s="342"/>
    </row>
    <row r="615" spans="1:14" s="30" customFormat="1" ht="14.25" customHeight="1">
      <c r="A615" s="79"/>
      <c r="B615" s="87" t="s">
        <v>60</v>
      </c>
      <c r="C615" s="20" t="s">
        <v>691</v>
      </c>
      <c r="D615" s="170">
        <v>700</v>
      </c>
      <c r="E615" s="170"/>
      <c r="F615" s="170"/>
      <c r="G615" s="170">
        <f t="shared" si="127"/>
        <v>700</v>
      </c>
      <c r="H615" s="170">
        <f t="shared" si="128"/>
        <v>700</v>
      </c>
      <c r="I615" s="70"/>
      <c r="J615" s="168"/>
      <c r="K615" s="168"/>
      <c r="L615" s="170"/>
      <c r="M615" s="170"/>
      <c r="N615" s="342"/>
    </row>
    <row r="616" spans="1:14" s="30" customFormat="1" ht="12.75" customHeight="1">
      <c r="A616" s="79"/>
      <c r="B616" s="87" t="s">
        <v>97</v>
      </c>
      <c r="C616" s="20" t="s">
        <v>645</v>
      </c>
      <c r="D616" s="170">
        <v>57</v>
      </c>
      <c r="E616" s="170"/>
      <c r="F616" s="170"/>
      <c r="G616" s="170">
        <f t="shared" si="127"/>
        <v>57</v>
      </c>
      <c r="H616" s="170">
        <f t="shared" si="128"/>
        <v>57</v>
      </c>
      <c r="I616" s="70"/>
      <c r="J616" s="168"/>
      <c r="K616" s="168"/>
      <c r="L616" s="170"/>
      <c r="M616" s="170"/>
      <c r="N616" s="342"/>
    </row>
    <row r="617" spans="1:14" s="30" customFormat="1" ht="13.5" customHeight="1">
      <c r="A617" s="79"/>
      <c r="B617" s="87" t="s">
        <v>727</v>
      </c>
      <c r="C617" s="20" t="s">
        <v>65</v>
      </c>
      <c r="D617" s="170">
        <v>28115</v>
      </c>
      <c r="E617" s="170"/>
      <c r="F617" s="170"/>
      <c r="G617" s="170">
        <f t="shared" si="127"/>
        <v>28115</v>
      </c>
      <c r="H617" s="170">
        <f t="shared" si="128"/>
        <v>28115</v>
      </c>
      <c r="I617" s="70"/>
      <c r="J617" s="168"/>
      <c r="K617" s="168"/>
      <c r="L617" s="170"/>
      <c r="M617" s="170"/>
      <c r="N617" s="342"/>
    </row>
    <row r="618" spans="1:14" s="30" customFormat="1" ht="14.25" customHeight="1">
      <c r="A618" s="79"/>
      <c r="B618" s="87" t="s">
        <v>237</v>
      </c>
      <c r="C618" s="20" t="s">
        <v>65</v>
      </c>
      <c r="D618" s="170">
        <v>3618</v>
      </c>
      <c r="E618" s="170"/>
      <c r="F618" s="170"/>
      <c r="G618" s="170">
        <f t="shared" si="124"/>
        <v>3618</v>
      </c>
      <c r="H618" s="170">
        <f t="shared" si="125"/>
        <v>3618</v>
      </c>
      <c r="I618" s="70">
        <v>0</v>
      </c>
      <c r="J618" s="168"/>
      <c r="K618" s="168">
        <v>0</v>
      </c>
      <c r="L618" s="170"/>
      <c r="M618" s="170"/>
      <c r="N618" s="342"/>
    </row>
    <row r="619" spans="1:14" s="30" customFormat="1" ht="14.25" customHeight="1">
      <c r="A619" s="79"/>
      <c r="B619" s="87" t="s">
        <v>238</v>
      </c>
      <c r="C619" s="20" t="s">
        <v>65</v>
      </c>
      <c r="D619" s="170">
        <v>1702</v>
      </c>
      <c r="E619" s="170"/>
      <c r="F619" s="170"/>
      <c r="G619" s="170">
        <f t="shared" si="124"/>
        <v>1702</v>
      </c>
      <c r="H619" s="170">
        <f t="shared" si="125"/>
        <v>1702</v>
      </c>
      <c r="I619" s="70">
        <v>0</v>
      </c>
      <c r="J619" s="168"/>
      <c r="K619" s="168">
        <v>0</v>
      </c>
      <c r="L619" s="170"/>
      <c r="M619" s="170"/>
      <c r="N619" s="342"/>
    </row>
    <row r="620" spans="1:14" s="30" customFormat="1" ht="17.25" customHeight="1">
      <c r="A620" s="129" t="s">
        <v>209</v>
      </c>
      <c r="B620" s="97"/>
      <c r="C620" s="59" t="s">
        <v>210</v>
      </c>
      <c r="D620" s="166">
        <f>SUM(D621:D624)</f>
        <v>3900</v>
      </c>
      <c r="E620" s="166">
        <f>SUM(E621:E624)</f>
        <v>0</v>
      </c>
      <c r="F620" s="166">
        <f>SUM(F621:F624)</f>
        <v>0</v>
      </c>
      <c r="G620" s="166">
        <f>SUM(G621:G624)</f>
        <v>3900</v>
      </c>
      <c r="H620" s="166">
        <f aca="true" t="shared" si="129" ref="H620:N620">SUM(H621:H624)</f>
        <v>3900</v>
      </c>
      <c r="I620" s="166">
        <f t="shared" si="129"/>
        <v>1400</v>
      </c>
      <c r="J620" s="166">
        <f t="shared" si="129"/>
        <v>0</v>
      </c>
      <c r="K620" s="166">
        <f t="shared" si="129"/>
        <v>1500</v>
      </c>
      <c r="L620" s="166">
        <f t="shared" si="129"/>
        <v>0</v>
      </c>
      <c r="M620" s="166">
        <f t="shared" si="129"/>
        <v>0</v>
      </c>
      <c r="N620" s="167">
        <f t="shared" si="129"/>
        <v>0</v>
      </c>
    </row>
    <row r="621" spans="1:14" s="30" customFormat="1" ht="14.25" customHeight="1">
      <c r="A621" s="79"/>
      <c r="B621" s="23" t="s">
        <v>39</v>
      </c>
      <c r="C621" s="20" t="s">
        <v>648</v>
      </c>
      <c r="D621" s="170">
        <v>1500</v>
      </c>
      <c r="E621" s="170"/>
      <c r="F621" s="170"/>
      <c r="G621" s="170">
        <f>D621+E621-F621</f>
        <v>1500</v>
      </c>
      <c r="H621" s="170">
        <f>G621</f>
        <v>1500</v>
      </c>
      <c r="I621" s="70">
        <v>0</v>
      </c>
      <c r="J621" s="168"/>
      <c r="K621" s="169">
        <f>H621</f>
        <v>1500</v>
      </c>
      <c r="L621" s="170"/>
      <c r="M621" s="170"/>
      <c r="N621" s="342"/>
    </row>
    <row r="622" spans="1:14" s="30" customFormat="1" ht="13.5" customHeight="1">
      <c r="A622" s="79"/>
      <c r="B622" s="23" t="s">
        <v>410</v>
      </c>
      <c r="C622" s="20" t="s">
        <v>411</v>
      </c>
      <c r="D622" s="170">
        <v>1400</v>
      </c>
      <c r="E622" s="170"/>
      <c r="F622" s="170"/>
      <c r="G622" s="170">
        <f>D622+E622-F622</f>
        <v>1400</v>
      </c>
      <c r="H622" s="170">
        <f>G622</f>
        <v>1400</v>
      </c>
      <c r="I622" s="70">
        <f>H622</f>
        <v>1400</v>
      </c>
      <c r="J622" s="168"/>
      <c r="K622" s="169">
        <v>0</v>
      </c>
      <c r="L622" s="170"/>
      <c r="M622" s="170"/>
      <c r="N622" s="342"/>
    </row>
    <row r="623" spans="1:14" s="30" customFormat="1" ht="13.5" customHeight="1">
      <c r="A623" s="79"/>
      <c r="B623" s="23" t="s">
        <v>721</v>
      </c>
      <c r="C623" s="20" t="s">
        <v>16</v>
      </c>
      <c r="D623" s="170">
        <v>600</v>
      </c>
      <c r="E623" s="170"/>
      <c r="F623" s="170"/>
      <c r="G623" s="170">
        <f>D623+E623-F623</f>
        <v>600</v>
      </c>
      <c r="H623" s="170">
        <f>G623</f>
        <v>600</v>
      </c>
      <c r="I623" s="70">
        <v>0</v>
      </c>
      <c r="J623" s="168"/>
      <c r="K623" s="169">
        <v>0</v>
      </c>
      <c r="L623" s="170"/>
      <c r="M623" s="170"/>
      <c r="N623" s="342"/>
    </row>
    <row r="624" spans="1:14" s="30" customFormat="1" ht="15.75" customHeight="1">
      <c r="A624" s="79"/>
      <c r="B624" s="23" t="s">
        <v>727</v>
      </c>
      <c r="C624" s="20" t="s">
        <v>728</v>
      </c>
      <c r="D624" s="70">
        <v>400</v>
      </c>
      <c r="E624" s="70"/>
      <c r="F624" s="70"/>
      <c r="G624" s="170">
        <f>D624+E624-F624</f>
        <v>400</v>
      </c>
      <c r="H624" s="170">
        <f>G624</f>
        <v>400</v>
      </c>
      <c r="I624" s="70">
        <v>0</v>
      </c>
      <c r="J624" s="168"/>
      <c r="K624" s="169">
        <v>0</v>
      </c>
      <c r="L624" s="170"/>
      <c r="M624" s="170"/>
      <c r="N624" s="342"/>
    </row>
    <row r="625" spans="1:14" s="30" customFormat="1" ht="17.25" customHeight="1">
      <c r="A625" s="129" t="s">
        <v>211</v>
      </c>
      <c r="B625" s="97"/>
      <c r="C625" s="59" t="s">
        <v>49</v>
      </c>
      <c r="D625" s="166">
        <f aca="true" t="shared" si="130" ref="D625:N625">D626</f>
        <v>28353</v>
      </c>
      <c r="E625" s="166">
        <f t="shared" si="130"/>
        <v>0</v>
      </c>
      <c r="F625" s="166">
        <f t="shared" si="130"/>
        <v>0</v>
      </c>
      <c r="G625" s="166">
        <f t="shared" si="130"/>
        <v>28353</v>
      </c>
      <c r="H625" s="166">
        <f t="shared" si="130"/>
        <v>28353</v>
      </c>
      <c r="I625" s="166">
        <f t="shared" si="130"/>
        <v>0</v>
      </c>
      <c r="J625" s="166">
        <f t="shared" si="130"/>
        <v>0</v>
      </c>
      <c r="K625" s="166">
        <f t="shared" si="130"/>
        <v>0</v>
      </c>
      <c r="L625" s="166">
        <f t="shared" si="130"/>
        <v>0</v>
      </c>
      <c r="M625" s="166">
        <f t="shared" si="130"/>
        <v>0</v>
      </c>
      <c r="N625" s="167">
        <f t="shared" si="130"/>
        <v>0</v>
      </c>
    </row>
    <row r="626" spans="1:14" s="30" customFormat="1" ht="18.75" customHeight="1">
      <c r="A626" s="79"/>
      <c r="B626" s="23" t="s">
        <v>733</v>
      </c>
      <c r="C626" s="20" t="s">
        <v>734</v>
      </c>
      <c r="D626" s="170">
        <v>28353</v>
      </c>
      <c r="E626" s="170"/>
      <c r="F626" s="170"/>
      <c r="G626" s="170">
        <f>D626+E626-F626</f>
        <v>28353</v>
      </c>
      <c r="H626" s="70">
        <f>G626</f>
        <v>28353</v>
      </c>
      <c r="I626" s="70">
        <v>0</v>
      </c>
      <c r="J626" s="168"/>
      <c r="K626" s="169">
        <v>0</v>
      </c>
      <c r="L626" s="170"/>
      <c r="M626" s="170"/>
      <c r="N626" s="342"/>
    </row>
    <row r="627" spans="1:14" s="30" customFormat="1" ht="24.75" customHeight="1">
      <c r="A627" s="92" t="s">
        <v>212</v>
      </c>
      <c r="B627" s="96"/>
      <c r="C627" s="53" t="s">
        <v>472</v>
      </c>
      <c r="D627" s="102">
        <f aca="true" t="shared" si="131" ref="D627:N627">D628+D630</f>
        <v>39343</v>
      </c>
      <c r="E627" s="102">
        <f t="shared" si="131"/>
        <v>500</v>
      </c>
      <c r="F627" s="102">
        <f t="shared" si="131"/>
        <v>0</v>
      </c>
      <c r="G627" s="102">
        <f t="shared" si="131"/>
        <v>39843</v>
      </c>
      <c r="H627" s="102">
        <f t="shared" si="131"/>
        <v>39843</v>
      </c>
      <c r="I627" s="102">
        <f t="shared" si="131"/>
        <v>0</v>
      </c>
      <c r="J627" s="102">
        <f t="shared" si="131"/>
        <v>0</v>
      </c>
      <c r="K627" s="102">
        <f t="shared" si="131"/>
        <v>33000</v>
      </c>
      <c r="L627" s="102">
        <f t="shared" si="131"/>
        <v>0</v>
      </c>
      <c r="M627" s="102">
        <f t="shared" si="131"/>
        <v>0</v>
      </c>
      <c r="N627" s="103">
        <f t="shared" si="131"/>
        <v>0</v>
      </c>
    </row>
    <row r="628" spans="1:14" s="30" customFormat="1" ht="17.25" customHeight="1">
      <c r="A628" s="129" t="s">
        <v>213</v>
      </c>
      <c r="B628" s="97"/>
      <c r="C628" s="59" t="s">
        <v>214</v>
      </c>
      <c r="D628" s="166">
        <f aca="true" t="shared" si="132" ref="D628:N628">D629</f>
        <v>33000</v>
      </c>
      <c r="E628" s="166">
        <f t="shared" si="132"/>
        <v>0</v>
      </c>
      <c r="F628" s="166">
        <f t="shared" si="132"/>
        <v>0</v>
      </c>
      <c r="G628" s="166">
        <f t="shared" si="132"/>
        <v>33000</v>
      </c>
      <c r="H628" s="166">
        <f t="shared" si="132"/>
        <v>33000</v>
      </c>
      <c r="I628" s="166">
        <f t="shared" si="132"/>
        <v>0</v>
      </c>
      <c r="J628" s="166">
        <f t="shared" si="132"/>
        <v>0</v>
      </c>
      <c r="K628" s="166">
        <f t="shared" si="132"/>
        <v>33000</v>
      </c>
      <c r="L628" s="166">
        <f t="shared" si="132"/>
        <v>0</v>
      </c>
      <c r="M628" s="166">
        <f t="shared" si="132"/>
        <v>0</v>
      </c>
      <c r="N628" s="167">
        <f t="shared" si="132"/>
        <v>0</v>
      </c>
    </row>
    <row r="629" spans="1:14" s="30" customFormat="1" ht="22.5" customHeight="1">
      <c r="A629" s="79"/>
      <c r="B629" s="23" t="s">
        <v>39</v>
      </c>
      <c r="C629" s="20" t="s">
        <v>215</v>
      </c>
      <c r="D629" s="170">
        <v>33000</v>
      </c>
      <c r="E629" s="170"/>
      <c r="F629" s="170"/>
      <c r="G629" s="170">
        <f>D629+E629-F629</f>
        <v>33000</v>
      </c>
      <c r="H629" s="170">
        <f>D629</f>
        <v>33000</v>
      </c>
      <c r="I629" s="70">
        <v>0</v>
      </c>
      <c r="J629" s="168">
        <v>0</v>
      </c>
      <c r="K629" s="168">
        <f>H629</f>
        <v>33000</v>
      </c>
      <c r="L629" s="170"/>
      <c r="M629" s="170"/>
      <c r="N629" s="342"/>
    </row>
    <row r="630" spans="1:14" s="30" customFormat="1" ht="18" customHeight="1">
      <c r="A630" s="129" t="s">
        <v>216</v>
      </c>
      <c r="B630" s="98"/>
      <c r="C630" s="59" t="s">
        <v>49</v>
      </c>
      <c r="D630" s="166">
        <f>SUM(D631:D632)</f>
        <v>6343</v>
      </c>
      <c r="E630" s="166">
        <f>SUM(E631:E632)</f>
        <v>500</v>
      </c>
      <c r="F630" s="166">
        <f>SUM(F631:F632)</f>
        <v>0</v>
      </c>
      <c r="G630" s="166">
        <f>SUM(G631:G632)</f>
        <v>6843</v>
      </c>
      <c r="H630" s="166">
        <f aca="true" t="shared" si="133" ref="H630:N630">SUM(H631:H632)</f>
        <v>6843</v>
      </c>
      <c r="I630" s="166">
        <f t="shared" si="133"/>
        <v>0</v>
      </c>
      <c r="J630" s="166">
        <f t="shared" si="133"/>
        <v>0</v>
      </c>
      <c r="K630" s="166">
        <f t="shared" si="133"/>
        <v>0</v>
      </c>
      <c r="L630" s="166">
        <f t="shared" si="133"/>
        <v>0</v>
      </c>
      <c r="M630" s="166">
        <f t="shared" si="133"/>
        <v>0</v>
      </c>
      <c r="N630" s="167">
        <f t="shared" si="133"/>
        <v>0</v>
      </c>
    </row>
    <row r="631" spans="1:14" s="30" customFormat="1" ht="18" customHeight="1">
      <c r="A631" s="90"/>
      <c r="B631" s="23" t="s">
        <v>721</v>
      </c>
      <c r="C631" s="20" t="s">
        <v>16</v>
      </c>
      <c r="D631" s="170">
        <v>5143</v>
      </c>
      <c r="E631" s="170">
        <v>500</v>
      </c>
      <c r="F631" s="170"/>
      <c r="G631" s="170">
        <f>D631+E631-F631</f>
        <v>5643</v>
      </c>
      <c r="H631" s="170">
        <f>G631</f>
        <v>5643</v>
      </c>
      <c r="I631" s="70">
        <v>0</v>
      </c>
      <c r="J631" s="168">
        <v>0</v>
      </c>
      <c r="K631" s="168">
        <v>0</v>
      </c>
      <c r="L631" s="170"/>
      <c r="M631" s="170"/>
      <c r="N631" s="342"/>
    </row>
    <row r="632" spans="1:14" s="30" customFormat="1" ht="16.5" customHeight="1">
      <c r="A632" s="90"/>
      <c r="B632" s="23" t="s">
        <v>727</v>
      </c>
      <c r="C632" s="20" t="s">
        <v>728</v>
      </c>
      <c r="D632" s="170">
        <v>1200</v>
      </c>
      <c r="E632" s="170"/>
      <c r="F632" s="170"/>
      <c r="G632" s="170">
        <f>D632+E632-F632</f>
        <v>1200</v>
      </c>
      <c r="H632" s="170">
        <f>G632</f>
        <v>1200</v>
      </c>
      <c r="I632" s="70">
        <v>0</v>
      </c>
      <c r="J632" s="168">
        <v>0</v>
      </c>
      <c r="K632" s="168">
        <v>0</v>
      </c>
      <c r="L632" s="170"/>
      <c r="M632" s="170"/>
      <c r="N632" s="342"/>
    </row>
    <row r="633" spans="1:14" s="30" customFormat="1" ht="17.25" customHeight="1">
      <c r="A633" s="80" t="s">
        <v>217</v>
      </c>
      <c r="B633" s="95"/>
      <c r="C633" s="53" t="s">
        <v>218</v>
      </c>
      <c r="D633" s="102">
        <f aca="true" t="shared" si="134" ref="D633:N633">D634</f>
        <v>16000</v>
      </c>
      <c r="E633" s="102">
        <f t="shared" si="134"/>
        <v>0</v>
      </c>
      <c r="F633" s="102">
        <f t="shared" si="134"/>
        <v>0</v>
      </c>
      <c r="G633" s="102">
        <f t="shared" si="134"/>
        <v>16000</v>
      </c>
      <c r="H633" s="102">
        <f t="shared" si="134"/>
        <v>16000</v>
      </c>
      <c r="I633" s="102">
        <f t="shared" si="134"/>
        <v>0</v>
      </c>
      <c r="J633" s="102">
        <f t="shared" si="134"/>
        <v>0</v>
      </c>
      <c r="K633" s="102">
        <f t="shared" si="134"/>
        <v>16000</v>
      </c>
      <c r="L633" s="102">
        <f t="shared" si="134"/>
        <v>0</v>
      </c>
      <c r="M633" s="102">
        <f t="shared" si="134"/>
        <v>0</v>
      </c>
      <c r="N633" s="103">
        <f t="shared" si="134"/>
        <v>0</v>
      </c>
    </row>
    <row r="634" spans="1:14" s="30" customFormat="1" ht="18.75" customHeight="1">
      <c r="A634" s="129" t="s">
        <v>219</v>
      </c>
      <c r="B634" s="94"/>
      <c r="C634" s="59" t="s">
        <v>49</v>
      </c>
      <c r="D634" s="166">
        <f aca="true" t="shared" si="135" ref="D634:N634">D635</f>
        <v>16000</v>
      </c>
      <c r="E634" s="166">
        <f t="shared" si="135"/>
        <v>0</v>
      </c>
      <c r="F634" s="166">
        <f t="shared" si="135"/>
        <v>0</v>
      </c>
      <c r="G634" s="166">
        <f t="shared" si="135"/>
        <v>16000</v>
      </c>
      <c r="H634" s="166">
        <f t="shared" si="135"/>
        <v>16000</v>
      </c>
      <c r="I634" s="166">
        <f t="shared" si="135"/>
        <v>0</v>
      </c>
      <c r="J634" s="166">
        <f t="shared" si="135"/>
        <v>0</v>
      </c>
      <c r="K634" s="166">
        <f t="shared" si="135"/>
        <v>16000</v>
      </c>
      <c r="L634" s="166">
        <f t="shared" si="135"/>
        <v>0</v>
      </c>
      <c r="M634" s="166">
        <f t="shared" si="135"/>
        <v>0</v>
      </c>
      <c r="N634" s="167">
        <f t="shared" si="135"/>
        <v>0</v>
      </c>
    </row>
    <row r="635" spans="1:14" s="30" customFormat="1" ht="27" customHeight="1">
      <c r="A635" s="90"/>
      <c r="B635" s="23" t="s">
        <v>198</v>
      </c>
      <c r="C635" s="20" t="s">
        <v>471</v>
      </c>
      <c r="D635" s="170">
        <v>16000</v>
      </c>
      <c r="E635" s="170"/>
      <c r="F635" s="170"/>
      <c r="G635" s="170">
        <f>D635+E635-F635</f>
        <v>16000</v>
      </c>
      <c r="H635" s="170">
        <f>D635</f>
        <v>16000</v>
      </c>
      <c r="I635" s="70">
        <v>0</v>
      </c>
      <c r="J635" s="168"/>
      <c r="K635" s="169">
        <f>H635</f>
        <v>16000</v>
      </c>
      <c r="L635" s="170"/>
      <c r="M635" s="170"/>
      <c r="N635" s="342"/>
    </row>
    <row r="636" spans="1:14" s="30" customFormat="1" ht="27.75" customHeight="1" thickBot="1">
      <c r="A636" s="359"/>
      <c r="B636" s="360"/>
      <c r="C636" s="361" t="s">
        <v>220</v>
      </c>
      <c r="D636" s="362">
        <f aca="true" t="shared" si="136" ref="D636:N636">D8+D13+D19+D46+D57+D85+D153+D181+D189+D193+D354+D372+D391+D505+D535+D627+D633</f>
        <v>38954207</v>
      </c>
      <c r="E636" s="362">
        <f t="shared" si="136"/>
        <v>639278</v>
      </c>
      <c r="F636" s="362">
        <f t="shared" si="136"/>
        <v>1114433</v>
      </c>
      <c r="G636" s="362">
        <f t="shared" si="136"/>
        <v>38479052</v>
      </c>
      <c r="H636" s="362">
        <f t="shared" si="136"/>
        <v>29346847</v>
      </c>
      <c r="I636" s="362">
        <f t="shared" si="136"/>
        <v>13852845</v>
      </c>
      <c r="J636" s="362">
        <f t="shared" si="136"/>
        <v>2322626</v>
      </c>
      <c r="K636" s="362">
        <f t="shared" si="136"/>
        <v>1954778</v>
      </c>
      <c r="L636" s="362">
        <f t="shared" si="136"/>
        <v>526200</v>
      </c>
      <c r="M636" s="362">
        <f t="shared" si="136"/>
        <v>0</v>
      </c>
      <c r="N636" s="363">
        <f t="shared" si="136"/>
        <v>9132205</v>
      </c>
    </row>
    <row r="637" spans="4:8" s="30" customFormat="1" ht="9.75" customHeight="1">
      <c r="D637" s="101"/>
      <c r="E637" s="101"/>
      <c r="F637" s="101"/>
      <c r="G637" s="101"/>
      <c r="H637" s="101"/>
    </row>
    <row r="638" spans="9:12" s="30" customFormat="1" ht="10.5" customHeight="1">
      <c r="I638" s="735" t="s">
        <v>458</v>
      </c>
      <c r="J638" s="735"/>
      <c r="K638" s="735"/>
      <c r="L638" s="735"/>
    </row>
    <row r="639" s="30" customFormat="1" ht="12.75"/>
    <row r="640" spans="1:14" s="30" customFormat="1" ht="10.5" customHeight="1">
      <c r="A640"/>
      <c r="B640"/>
      <c r="C640"/>
      <c r="D640"/>
      <c r="E640"/>
      <c r="F640"/>
      <c r="G640"/>
      <c r="H640"/>
      <c r="I640"/>
      <c r="J640" t="s">
        <v>468</v>
      </c>
      <c r="K640"/>
      <c r="L640"/>
      <c r="M640"/>
      <c r="N640"/>
    </row>
    <row r="641" spans="1:14" s="30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30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30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30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30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30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30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30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30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30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30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30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30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30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30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30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30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30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30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30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30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30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30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30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30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30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30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30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30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30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30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30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30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30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30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30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30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30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30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30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30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30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30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30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30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30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30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30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30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30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30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30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30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30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30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30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30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30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30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30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30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30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30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30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30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30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30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30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30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30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30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30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30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30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30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30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30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30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30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30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30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30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30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30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30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30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30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30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30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30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30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30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30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30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30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30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30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30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30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30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30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30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30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30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30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30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30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30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30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30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30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30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30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30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30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30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30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30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30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30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30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30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30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30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30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30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30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30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30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30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30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30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30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30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30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30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30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30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30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30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30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30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30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30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30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30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30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30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30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30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30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30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30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30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30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30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30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30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30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30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30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30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30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30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30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30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30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30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30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30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30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30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30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30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30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30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30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30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30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30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30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30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30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30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30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30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30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30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30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30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30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30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30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30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30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30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30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30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30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30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30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30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30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30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30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30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30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30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30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30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30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30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30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30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30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30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30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30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30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30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30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30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30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30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30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30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30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30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30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30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30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30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30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30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30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30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30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30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30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30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30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30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30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30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30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30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30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30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30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30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30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30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30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30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30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30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30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30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30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30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30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30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30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30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30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30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30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30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30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30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30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30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30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30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30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30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30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30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30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30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30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30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30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30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30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30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30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30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30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30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30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30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30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30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30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30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30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30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30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30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30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30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30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30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30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30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30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30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30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30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30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30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30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30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30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30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30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30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30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30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30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30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30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30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30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30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30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30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30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30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30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30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30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30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30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30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30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30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30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30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30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30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30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30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30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30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30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30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30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30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30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30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30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30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30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30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30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30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30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30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30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30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30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30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30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30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30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30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30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30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30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30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30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30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30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30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30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30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30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30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30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30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30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30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30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30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30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30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30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30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30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30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30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30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30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30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30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30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30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30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30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30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30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30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30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30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30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30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30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30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30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30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30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30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30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30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30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30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30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30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30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30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30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30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30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30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30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30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30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30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30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30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30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30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30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30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30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30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30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30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30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30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30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30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30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30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30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30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30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30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30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30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30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30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30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30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30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30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30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30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30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30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30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30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30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30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30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30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30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30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30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30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30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30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30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30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30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30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30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30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30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30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30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30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30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30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30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30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30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30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30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30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30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30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30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30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30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30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30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30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30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30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30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30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30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30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30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30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30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30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30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30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30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30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30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30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30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30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30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30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30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30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30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30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30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30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30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30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30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30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30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30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30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30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30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30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30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30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30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30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30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30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30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30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30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30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30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30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30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30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30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30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30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30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30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30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30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30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30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30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30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30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30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30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30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30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30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30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30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30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30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30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30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30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30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30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30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30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30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30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30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30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30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30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30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30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30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30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30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30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30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30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30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30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30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30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30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30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30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30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30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30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30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30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30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30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30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30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30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30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30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30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30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30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30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30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30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30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30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30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30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30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30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30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30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30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30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30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30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30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30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30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30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30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30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30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30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30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30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30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30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30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30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30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30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30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30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30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30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30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30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30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30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30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30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30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30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30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30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30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30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30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30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30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30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30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30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30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30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30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30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30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30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30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30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30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30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30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30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30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30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30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30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30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30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30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30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30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30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30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30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30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30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30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30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30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30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30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30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30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30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30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30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30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30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30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30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30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30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30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30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30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30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30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30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30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30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30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30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30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30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30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30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30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30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30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30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30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30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30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30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30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30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30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30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30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30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30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30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30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30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30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30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30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30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30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30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30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30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30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30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30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30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30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30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30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30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30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30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30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30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30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30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30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30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30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30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30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30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30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30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30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30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30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30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30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30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30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30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30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30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30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30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30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30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30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30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30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30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30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30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30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30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30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30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30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30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30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30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30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30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30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30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30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30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30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30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30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30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30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30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30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30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30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30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30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30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30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30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30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30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30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30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30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30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30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30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30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30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30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30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30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30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30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30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30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30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30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30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30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30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30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30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30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30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30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30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30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30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30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30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30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30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30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30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30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30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30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30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30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30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30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30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30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30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30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30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30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30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30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30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30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30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30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30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30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30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30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30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30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30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30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30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30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30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30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30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30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30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30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30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30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30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30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30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30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30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30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30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30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30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30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30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30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30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30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30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30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30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30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30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30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30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30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30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30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30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30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30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30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30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30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30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30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30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30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30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30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30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30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30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30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30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30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30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30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30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30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30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30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30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30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30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30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30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30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30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30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30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30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30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30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30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30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30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30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30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30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30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30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30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30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30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30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30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30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30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30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30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30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30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30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30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30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30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30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30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30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30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30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30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30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30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30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30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30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30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30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30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30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30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30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30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30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30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30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30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30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30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30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30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30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30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30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30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30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30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30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30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30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30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30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30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30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30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30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30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30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30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30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30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30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30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30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30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30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30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30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30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30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30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30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30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30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30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30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30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30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30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30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30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30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30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30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30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30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30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30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30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30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30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30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30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30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30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30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30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30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30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30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30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30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30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30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30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30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30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30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30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30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30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30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30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30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30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30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30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30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30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30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30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30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30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30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30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30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30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30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30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30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30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30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30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30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30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30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30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30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30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30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30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30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30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30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30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30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30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30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30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30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30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30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30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30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30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30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30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30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30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30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30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30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30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30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30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30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30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30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30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30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30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30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30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30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30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30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30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30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30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30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30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30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30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30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30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30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30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30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30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30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30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30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30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30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30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30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30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30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30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30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30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30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30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30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30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30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30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30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30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30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30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30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30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30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30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30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30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30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30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30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30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30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30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30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30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30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30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30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30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30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30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30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30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30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30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30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30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30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30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30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30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30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30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30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30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30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30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30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30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30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30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30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30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30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30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30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30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30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30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30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30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30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30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30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30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30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30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30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30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30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30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30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30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30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30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30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30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30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30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30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30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30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30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30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30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30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30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30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30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30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30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30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30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30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30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30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30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30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30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30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30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30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30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30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30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30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30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30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30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30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30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30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30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30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30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30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30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30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30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30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30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30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30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30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30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30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30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30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30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30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30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30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30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30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30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30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30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30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30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30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30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30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30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30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30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30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30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30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30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30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30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30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30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30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30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30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30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30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30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30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30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30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30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30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30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30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30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30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30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30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30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30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30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30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30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30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30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30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30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30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30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30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30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30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30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30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30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30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30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30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30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30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30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30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30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30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30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30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30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30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30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30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30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30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30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30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30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30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30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30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30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30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30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30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30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30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30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30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30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30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30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30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30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30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30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30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30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30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30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30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30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30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30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30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30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30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30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30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30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30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30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30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30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30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30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30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30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30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30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30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30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30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30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30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30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30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30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30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30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30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30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30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30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30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30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30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30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30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30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30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30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30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30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30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30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30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30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30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30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30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30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30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30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</sheetData>
  <mergeCells count="15">
    <mergeCell ref="N5:N6"/>
    <mergeCell ref="A4:A6"/>
    <mergeCell ref="B4:B6"/>
    <mergeCell ref="C4:C6"/>
    <mergeCell ref="D4:D6"/>
    <mergeCell ref="I638:L638"/>
    <mergeCell ref="A311:A314"/>
    <mergeCell ref="B2:K2"/>
    <mergeCell ref="L2:R2"/>
    <mergeCell ref="H4:N4"/>
    <mergeCell ref="C3:K3"/>
    <mergeCell ref="I5:M5"/>
    <mergeCell ref="E4:F5"/>
    <mergeCell ref="G4:G6"/>
    <mergeCell ref="H5:H6"/>
  </mergeCells>
  <printOptions/>
  <pageMargins left="0.39" right="0" top="0" bottom="0.1968503937007874" header="0.15748031496062992" footer="0.15748031496062992"/>
  <pageSetup horizontalDpi="600" verticalDpi="600" orientation="landscape" paperSize="9" scale="85" r:id="rId1"/>
  <headerFooter alignWithMargins="0">
    <oddFooter>&amp;CStrona &amp;P</oddFooter>
  </headerFooter>
  <rowBreaks count="16" manualBreakCount="16">
    <brk id="39" max="14" man="1"/>
    <brk id="75" max="14" man="1"/>
    <brk id="113" max="14" man="1"/>
    <brk id="148" max="14" man="1"/>
    <brk id="180" max="14" man="1"/>
    <brk id="211" max="14" man="1"/>
    <brk id="247" max="14" man="1"/>
    <brk id="322" max="14" man="1"/>
    <brk id="353" max="14" man="1"/>
    <brk id="385" max="14" man="1"/>
    <brk id="420" max="14" man="1"/>
    <brk id="457" max="14" man="1"/>
    <brk id="492" max="14" man="1"/>
    <brk id="529" max="14" man="1"/>
    <brk id="567" max="14" man="1"/>
    <brk id="608" max="14" man="1"/>
  </rowBreaks>
  <colBreaks count="2" manualBreakCount="2">
    <brk id="15" max="591" man="1"/>
    <brk id="57" max="65535" man="1"/>
  </colBreaks>
  <ignoredErrors>
    <ignoredError sqref="G46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3">
      <selection activeCell="D22" sqref="D2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26.25390625" style="0" customWidth="1"/>
    <col min="6" max="6" width="11.25390625" style="0" customWidth="1"/>
    <col min="7" max="7" width="10.75390625" style="0" customWidth="1"/>
    <col min="8" max="8" width="10.375" style="0" customWidth="1"/>
    <col min="9" max="9" width="10.125" style="0" hidden="1" customWidth="1"/>
    <col min="10" max="10" width="9.25390625" style="0" customWidth="1"/>
    <col min="11" max="11" width="2.875" style="0" customWidth="1"/>
    <col min="12" max="12" width="9.25390625" style="0" bestFit="1" customWidth="1"/>
    <col min="13" max="13" width="10.875" style="0" customWidth="1"/>
    <col min="14" max="14" width="10.375" style="0" customWidth="1"/>
    <col min="15" max="15" width="10.75390625" style="0" customWidth="1"/>
    <col min="16" max="16" width="15.75390625" style="0" customWidth="1"/>
  </cols>
  <sheetData>
    <row r="1" spans="6:16" ht="25.5" customHeight="1">
      <c r="F1" s="14"/>
      <c r="J1" s="766" t="s">
        <v>883</v>
      </c>
      <c r="K1" s="766"/>
      <c r="L1" s="766"/>
      <c r="M1" s="766"/>
      <c r="N1" s="766"/>
      <c r="O1" s="766"/>
      <c r="P1" s="766"/>
    </row>
    <row r="2" spans="1:16" ht="30" customHeight="1" thickBot="1">
      <c r="A2" s="769" t="s">
        <v>511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</row>
    <row r="3" spans="1:16" ht="12.75" customHeight="1">
      <c r="A3" s="771" t="s">
        <v>282</v>
      </c>
      <c r="B3" s="767" t="s">
        <v>257</v>
      </c>
      <c r="C3" s="767" t="s">
        <v>258</v>
      </c>
      <c r="D3" s="767" t="s">
        <v>463</v>
      </c>
      <c r="E3" s="770" t="s">
        <v>512</v>
      </c>
      <c r="F3" s="770" t="s">
        <v>513</v>
      </c>
      <c r="G3" s="762" t="s">
        <v>288</v>
      </c>
      <c r="H3" s="762"/>
      <c r="I3" s="762"/>
      <c r="J3" s="762"/>
      <c r="K3" s="762"/>
      <c r="L3" s="762"/>
      <c r="M3" s="762"/>
      <c r="N3" s="762"/>
      <c r="O3" s="762"/>
      <c r="P3" s="773" t="s">
        <v>514</v>
      </c>
    </row>
    <row r="4" spans="1:16" ht="12.75" customHeight="1">
      <c r="A4" s="772"/>
      <c r="B4" s="763"/>
      <c r="C4" s="763"/>
      <c r="D4" s="763"/>
      <c r="E4" s="765"/>
      <c r="F4" s="765"/>
      <c r="G4" s="765" t="s">
        <v>515</v>
      </c>
      <c r="H4" s="775" t="s">
        <v>516</v>
      </c>
      <c r="I4" s="775"/>
      <c r="J4" s="775"/>
      <c r="K4" s="775"/>
      <c r="L4" s="775"/>
      <c r="M4" s="775"/>
      <c r="N4" s="763" t="s">
        <v>517</v>
      </c>
      <c r="O4" s="763" t="s">
        <v>518</v>
      </c>
      <c r="P4" s="774"/>
    </row>
    <row r="5" spans="1:16" ht="52.5" customHeight="1">
      <c r="A5" s="772"/>
      <c r="B5" s="763"/>
      <c r="C5" s="763"/>
      <c r="D5" s="763"/>
      <c r="E5" s="765"/>
      <c r="F5" s="765"/>
      <c r="G5" s="765"/>
      <c r="H5" s="188" t="s">
        <v>519</v>
      </c>
      <c r="I5" s="188" t="s">
        <v>520</v>
      </c>
      <c r="J5" s="188" t="s">
        <v>521</v>
      </c>
      <c r="K5" s="765" t="s">
        <v>522</v>
      </c>
      <c r="L5" s="765"/>
      <c r="M5" s="188" t="s">
        <v>523</v>
      </c>
      <c r="N5" s="763"/>
      <c r="O5" s="763"/>
      <c r="P5" s="774"/>
    </row>
    <row r="6" spans="1:16" ht="11.25" customHeight="1">
      <c r="A6" s="308">
        <v>1</v>
      </c>
      <c r="B6" s="307">
        <v>2</v>
      </c>
      <c r="C6" s="307">
        <v>3</v>
      </c>
      <c r="D6" s="307">
        <v>4</v>
      </c>
      <c r="E6" s="307">
        <v>5</v>
      </c>
      <c r="F6" s="307">
        <v>6</v>
      </c>
      <c r="G6" s="307">
        <v>7</v>
      </c>
      <c r="H6" s="307">
        <v>8</v>
      </c>
      <c r="I6" s="307">
        <v>8</v>
      </c>
      <c r="J6" s="307">
        <v>9</v>
      </c>
      <c r="K6" s="764">
        <v>10</v>
      </c>
      <c r="L6" s="764"/>
      <c r="M6" s="307">
        <v>11</v>
      </c>
      <c r="N6" s="307">
        <v>12</v>
      </c>
      <c r="O6" s="307">
        <v>13</v>
      </c>
      <c r="P6" s="309">
        <v>14</v>
      </c>
    </row>
    <row r="7" spans="1:16" ht="13.5" customHeight="1">
      <c r="A7" s="706" t="s">
        <v>292</v>
      </c>
      <c r="B7" s="710">
        <v>600</v>
      </c>
      <c r="C7" s="710">
        <v>60014</v>
      </c>
      <c r="D7" s="768" t="s">
        <v>526</v>
      </c>
      <c r="E7" s="712" t="s">
        <v>527</v>
      </c>
      <c r="F7" s="711">
        <v>6480990</v>
      </c>
      <c r="G7" s="711">
        <f>H7+J7+L7+M7</f>
        <v>2285208</v>
      </c>
      <c r="H7" s="711">
        <v>52950</v>
      </c>
      <c r="I7" s="187">
        <v>0</v>
      </c>
      <c r="J7" s="711">
        <v>334439</v>
      </c>
      <c r="K7" s="195" t="s">
        <v>265</v>
      </c>
      <c r="L7" s="198">
        <v>223273</v>
      </c>
      <c r="M7" s="711">
        <v>1674546</v>
      </c>
      <c r="N7" s="711">
        <v>0</v>
      </c>
      <c r="O7" s="711">
        <v>0</v>
      </c>
      <c r="P7" s="705" t="s">
        <v>525</v>
      </c>
    </row>
    <row r="8" spans="1:16" ht="14.25" customHeight="1">
      <c r="A8" s="706"/>
      <c r="B8" s="710"/>
      <c r="C8" s="710"/>
      <c r="D8" s="768"/>
      <c r="E8" s="712"/>
      <c r="F8" s="711"/>
      <c r="G8" s="711"/>
      <c r="H8" s="711"/>
      <c r="I8" s="187"/>
      <c r="J8" s="711"/>
      <c r="K8" s="195" t="s">
        <v>266</v>
      </c>
      <c r="L8" s="198"/>
      <c r="M8" s="711"/>
      <c r="N8" s="711"/>
      <c r="O8" s="711"/>
      <c r="P8" s="705"/>
    </row>
    <row r="9" spans="1:16" ht="14.25" customHeight="1">
      <c r="A9" s="706"/>
      <c r="B9" s="710"/>
      <c r="C9" s="710"/>
      <c r="D9" s="768"/>
      <c r="E9" s="712"/>
      <c r="F9" s="711"/>
      <c r="G9" s="711"/>
      <c r="H9" s="711"/>
      <c r="I9" s="187"/>
      <c r="J9" s="711"/>
      <c r="K9" s="195" t="s">
        <v>267</v>
      </c>
      <c r="L9" s="198"/>
      <c r="M9" s="711"/>
      <c r="N9" s="711"/>
      <c r="O9" s="711"/>
      <c r="P9" s="705"/>
    </row>
    <row r="10" spans="1:16" ht="12.75" customHeight="1">
      <c r="A10" s="706" t="s">
        <v>293</v>
      </c>
      <c r="B10" s="710">
        <v>600</v>
      </c>
      <c r="C10" s="710">
        <v>60014</v>
      </c>
      <c r="D10" s="710">
        <v>6050</v>
      </c>
      <c r="E10" s="712" t="s">
        <v>528</v>
      </c>
      <c r="F10" s="711">
        <v>6312400</v>
      </c>
      <c r="G10" s="711">
        <f>H10+J10+L11+M10</f>
        <v>147986</v>
      </c>
      <c r="H10" s="711">
        <v>147986</v>
      </c>
      <c r="I10" s="199">
        <v>0</v>
      </c>
      <c r="J10" s="711"/>
      <c r="K10" s="195" t="s">
        <v>265</v>
      </c>
      <c r="L10" s="198"/>
      <c r="M10" s="711">
        <v>0</v>
      </c>
      <c r="N10" s="711">
        <v>2138614</v>
      </c>
      <c r="O10" s="711">
        <v>4025800</v>
      </c>
      <c r="P10" s="705" t="s">
        <v>525</v>
      </c>
    </row>
    <row r="11" spans="1:16" ht="12" customHeight="1">
      <c r="A11" s="706"/>
      <c r="B11" s="710"/>
      <c r="C11" s="710"/>
      <c r="D11" s="710"/>
      <c r="E11" s="712"/>
      <c r="F11" s="711"/>
      <c r="G11" s="711"/>
      <c r="H11" s="711"/>
      <c r="I11" s="199"/>
      <c r="J11" s="711"/>
      <c r="K11" s="195" t="s">
        <v>266</v>
      </c>
      <c r="L11" s="198">
        <v>0</v>
      </c>
      <c r="M11" s="711"/>
      <c r="N11" s="711"/>
      <c r="O11" s="711"/>
      <c r="P11" s="705"/>
    </row>
    <row r="12" spans="1:16" ht="12.75" customHeight="1">
      <c r="A12" s="706"/>
      <c r="B12" s="710"/>
      <c r="C12" s="710"/>
      <c r="D12" s="710"/>
      <c r="E12" s="712"/>
      <c r="F12" s="711"/>
      <c r="G12" s="711"/>
      <c r="H12" s="711"/>
      <c r="I12" s="199"/>
      <c r="J12" s="711"/>
      <c r="K12" s="195" t="s">
        <v>267</v>
      </c>
      <c r="L12" s="198"/>
      <c r="M12" s="711"/>
      <c r="N12" s="711"/>
      <c r="O12" s="711"/>
      <c r="P12" s="705"/>
    </row>
    <row r="13" spans="1:16" ht="16.5" customHeight="1">
      <c r="A13" s="706" t="s">
        <v>295</v>
      </c>
      <c r="B13" s="710">
        <v>600</v>
      </c>
      <c r="C13" s="710">
        <v>60014</v>
      </c>
      <c r="D13" s="710">
        <v>6050</v>
      </c>
      <c r="E13" s="712" t="s">
        <v>652</v>
      </c>
      <c r="F13" s="711">
        <v>4045000</v>
      </c>
      <c r="G13" s="711">
        <f>H13</f>
        <v>75640</v>
      </c>
      <c r="H13" s="711">
        <v>75640</v>
      </c>
      <c r="I13" s="199"/>
      <c r="J13" s="711"/>
      <c r="K13" s="195" t="s">
        <v>265</v>
      </c>
      <c r="L13" s="198"/>
      <c r="M13" s="711">
        <v>0</v>
      </c>
      <c r="N13" s="711">
        <v>1334360</v>
      </c>
      <c r="O13" s="711">
        <v>2635000</v>
      </c>
      <c r="P13" s="705" t="s">
        <v>525</v>
      </c>
    </row>
    <row r="14" spans="1:16" ht="16.5" customHeight="1">
      <c r="A14" s="706"/>
      <c r="B14" s="710"/>
      <c r="C14" s="710"/>
      <c r="D14" s="710"/>
      <c r="E14" s="712"/>
      <c r="F14" s="711"/>
      <c r="G14" s="711"/>
      <c r="H14" s="711"/>
      <c r="I14" s="199"/>
      <c r="J14" s="711"/>
      <c r="K14" s="195" t="s">
        <v>266</v>
      </c>
      <c r="L14" s="198"/>
      <c r="M14" s="711"/>
      <c r="N14" s="711"/>
      <c r="O14" s="711"/>
      <c r="P14" s="705"/>
    </row>
    <row r="15" spans="1:16" ht="13.5" customHeight="1">
      <c r="A15" s="706"/>
      <c r="B15" s="710"/>
      <c r="C15" s="710"/>
      <c r="D15" s="710"/>
      <c r="E15" s="712"/>
      <c r="F15" s="711"/>
      <c r="G15" s="711"/>
      <c r="H15" s="711"/>
      <c r="I15" s="199"/>
      <c r="J15" s="711"/>
      <c r="K15" s="195" t="s">
        <v>267</v>
      </c>
      <c r="L15" s="198"/>
      <c r="M15" s="711"/>
      <c r="N15" s="711"/>
      <c r="O15" s="711"/>
      <c r="P15" s="705"/>
    </row>
    <row r="16" spans="1:16" ht="12.75" customHeight="1">
      <c r="A16" s="706" t="s">
        <v>297</v>
      </c>
      <c r="B16" s="710">
        <v>600</v>
      </c>
      <c r="C16" s="710">
        <v>60014</v>
      </c>
      <c r="D16" s="710">
        <v>6050</v>
      </c>
      <c r="E16" s="712" t="s">
        <v>529</v>
      </c>
      <c r="F16" s="711">
        <v>5159300</v>
      </c>
      <c r="G16" s="711">
        <f>H16+J16+L17+M16</f>
        <v>79300</v>
      </c>
      <c r="H16" s="711">
        <v>79300</v>
      </c>
      <c r="I16" s="199"/>
      <c r="J16" s="711"/>
      <c r="K16" s="195" t="s">
        <v>265</v>
      </c>
      <c r="L16" s="198"/>
      <c r="M16" s="711">
        <v>0</v>
      </c>
      <c r="N16" s="711">
        <v>2540000</v>
      </c>
      <c r="O16" s="711">
        <v>2540000</v>
      </c>
      <c r="P16" s="705" t="s">
        <v>525</v>
      </c>
    </row>
    <row r="17" spans="1:16" ht="14.25" customHeight="1">
      <c r="A17" s="706"/>
      <c r="B17" s="710"/>
      <c r="C17" s="710"/>
      <c r="D17" s="710"/>
      <c r="E17" s="712"/>
      <c r="F17" s="711"/>
      <c r="G17" s="711"/>
      <c r="H17" s="711"/>
      <c r="I17" s="199"/>
      <c r="J17" s="711"/>
      <c r="K17" s="195" t="s">
        <v>266</v>
      </c>
      <c r="L17" s="198">
        <v>0</v>
      </c>
      <c r="M17" s="711"/>
      <c r="N17" s="711"/>
      <c r="O17" s="711"/>
      <c r="P17" s="705"/>
    </row>
    <row r="18" spans="1:16" ht="14.25" customHeight="1">
      <c r="A18" s="706"/>
      <c r="B18" s="710"/>
      <c r="C18" s="710"/>
      <c r="D18" s="710"/>
      <c r="E18" s="712"/>
      <c r="F18" s="711"/>
      <c r="G18" s="711"/>
      <c r="H18" s="711"/>
      <c r="I18" s="199"/>
      <c r="J18" s="711"/>
      <c r="K18" s="195" t="s">
        <v>267</v>
      </c>
      <c r="L18" s="198"/>
      <c r="M18" s="711"/>
      <c r="N18" s="711"/>
      <c r="O18" s="711"/>
      <c r="P18" s="705"/>
    </row>
    <row r="19" spans="1:16" ht="14.25" customHeight="1">
      <c r="A19" s="707">
        <v>5</v>
      </c>
      <c r="B19" s="710">
        <v>600</v>
      </c>
      <c r="C19" s="710">
        <v>60014</v>
      </c>
      <c r="D19" s="710">
        <v>6050</v>
      </c>
      <c r="E19" s="712" t="s">
        <v>530</v>
      </c>
      <c r="F19" s="711">
        <v>8200000</v>
      </c>
      <c r="G19" s="713">
        <f>H19</f>
        <v>54900</v>
      </c>
      <c r="H19" s="711">
        <v>54900</v>
      </c>
      <c r="I19" s="199"/>
      <c r="J19" s="711"/>
      <c r="K19" s="195" t="s">
        <v>265</v>
      </c>
      <c r="L19" s="198"/>
      <c r="M19" s="713"/>
      <c r="N19" s="713">
        <v>88938</v>
      </c>
      <c r="O19" s="713">
        <v>3810000</v>
      </c>
      <c r="P19" s="705" t="s">
        <v>525</v>
      </c>
    </row>
    <row r="20" spans="1:16" ht="14.25" customHeight="1">
      <c r="A20" s="708"/>
      <c r="B20" s="710"/>
      <c r="C20" s="710"/>
      <c r="D20" s="710"/>
      <c r="E20" s="712"/>
      <c r="F20" s="711"/>
      <c r="G20" s="714"/>
      <c r="H20" s="711"/>
      <c r="I20" s="199"/>
      <c r="J20" s="711"/>
      <c r="K20" s="195" t="s">
        <v>266</v>
      </c>
      <c r="L20" s="198"/>
      <c r="M20" s="714"/>
      <c r="N20" s="714"/>
      <c r="O20" s="714"/>
      <c r="P20" s="705"/>
    </row>
    <row r="21" spans="1:16" ht="14.25" customHeight="1">
      <c r="A21" s="709"/>
      <c r="B21" s="710"/>
      <c r="C21" s="710"/>
      <c r="D21" s="710"/>
      <c r="E21" s="712"/>
      <c r="F21" s="711"/>
      <c r="G21" s="703"/>
      <c r="H21" s="711"/>
      <c r="I21" s="199"/>
      <c r="J21" s="711"/>
      <c r="K21" s="195" t="s">
        <v>267</v>
      </c>
      <c r="L21" s="198"/>
      <c r="M21" s="703"/>
      <c r="N21" s="703"/>
      <c r="O21" s="703"/>
      <c r="P21" s="705"/>
    </row>
    <row r="22" spans="1:16" ht="24.75" customHeight="1">
      <c r="A22" s="420" t="s">
        <v>321</v>
      </c>
      <c r="B22" s="412">
        <v>750</v>
      </c>
      <c r="C22" s="417">
        <v>75020</v>
      </c>
      <c r="D22" s="417">
        <v>6050</v>
      </c>
      <c r="E22" s="421" t="s">
        <v>761</v>
      </c>
      <c r="F22" s="187">
        <v>202440</v>
      </c>
      <c r="G22" s="187">
        <f>H22</f>
        <v>2440</v>
      </c>
      <c r="H22" s="187">
        <v>2440</v>
      </c>
      <c r="I22" s="199"/>
      <c r="J22" s="187"/>
      <c r="K22" s="195" t="s">
        <v>267</v>
      </c>
      <c r="L22" s="198"/>
      <c r="M22" s="419"/>
      <c r="N22" s="187"/>
      <c r="O22" s="187">
        <v>200000</v>
      </c>
      <c r="P22" s="418" t="s">
        <v>762</v>
      </c>
    </row>
    <row r="23" spans="1:16" ht="21" customHeight="1">
      <c r="A23" s="420" t="s">
        <v>322</v>
      </c>
      <c r="B23" s="412">
        <v>851</v>
      </c>
      <c r="C23" s="412">
        <v>85111</v>
      </c>
      <c r="D23" s="417">
        <v>6050</v>
      </c>
      <c r="E23" s="421" t="s">
        <v>761</v>
      </c>
      <c r="F23" s="187">
        <v>502440</v>
      </c>
      <c r="G23" s="187">
        <f>H23</f>
        <v>2440</v>
      </c>
      <c r="H23" s="187">
        <v>2440</v>
      </c>
      <c r="I23" s="199"/>
      <c r="J23" s="187"/>
      <c r="K23" s="195" t="s">
        <v>267</v>
      </c>
      <c r="L23" s="198"/>
      <c r="M23" s="419"/>
      <c r="N23" s="187">
        <v>500000</v>
      </c>
      <c r="O23" s="187"/>
      <c r="P23" s="418" t="s">
        <v>762</v>
      </c>
    </row>
    <row r="24" spans="1:17" ht="11.25" customHeight="1">
      <c r="A24" s="706" t="s">
        <v>310</v>
      </c>
      <c r="B24" s="710">
        <v>851</v>
      </c>
      <c r="C24" s="710">
        <v>85111</v>
      </c>
      <c r="D24" s="413">
        <v>6050</v>
      </c>
      <c r="E24" s="712" t="s">
        <v>531</v>
      </c>
      <c r="F24" s="711">
        <v>8329464</v>
      </c>
      <c r="G24" s="711">
        <f>H24+I24+L24+J24+M24+L25+L26</f>
        <v>4979332</v>
      </c>
      <c r="H24" s="711">
        <v>731189</v>
      </c>
      <c r="I24" s="199">
        <v>0</v>
      </c>
      <c r="J24" s="711"/>
      <c r="K24" s="195" t="s">
        <v>265</v>
      </c>
      <c r="L24" s="198">
        <v>558419</v>
      </c>
      <c r="M24" s="711">
        <v>2283109</v>
      </c>
      <c r="N24" s="711">
        <v>2102853</v>
      </c>
      <c r="O24" s="711"/>
      <c r="P24" s="704" t="s">
        <v>532</v>
      </c>
      <c r="Q24" s="200"/>
    </row>
    <row r="25" spans="1:17" ht="13.5" customHeight="1">
      <c r="A25" s="706"/>
      <c r="B25" s="710"/>
      <c r="C25" s="710"/>
      <c r="D25" s="414">
        <v>6058</v>
      </c>
      <c r="E25" s="712"/>
      <c r="F25" s="711"/>
      <c r="G25" s="711"/>
      <c r="H25" s="711"/>
      <c r="I25" s="199"/>
      <c r="J25" s="711"/>
      <c r="K25" s="195" t="s">
        <v>266</v>
      </c>
      <c r="L25" s="198">
        <v>745421</v>
      </c>
      <c r="M25" s="711"/>
      <c r="N25" s="711"/>
      <c r="O25" s="711"/>
      <c r="P25" s="704"/>
      <c r="Q25" s="200"/>
    </row>
    <row r="26" spans="1:17" ht="11.25" customHeight="1">
      <c r="A26" s="706"/>
      <c r="B26" s="710"/>
      <c r="C26" s="710"/>
      <c r="D26" s="415">
        <v>6059</v>
      </c>
      <c r="E26" s="712"/>
      <c r="F26" s="711"/>
      <c r="G26" s="711"/>
      <c r="H26" s="711"/>
      <c r="I26" s="199"/>
      <c r="J26" s="711"/>
      <c r="K26" s="195" t="s">
        <v>267</v>
      </c>
      <c r="L26" s="198">
        <v>661194</v>
      </c>
      <c r="M26" s="711"/>
      <c r="N26" s="711"/>
      <c r="O26" s="711"/>
      <c r="P26" s="704"/>
      <c r="Q26" s="200"/>
    </row>
    <row r="27" spans="1:16" ht="26.25" customHeight="1" thickBot="1">
      <c r="A27" s="779" t="s">
        <v>347</v>
      </c>
      <c r="B27" s="780"/>
      <c r="C27" s="780"/>
      <c r="D27" s="780"/>
      <c r="E27" s="780"/>
      <c r="F27" s="306">
        <f>F7+F10+F13+F16+F19+F22+F23+F24</f>
        <v>39232034</v>
      </c>
      <c r="G27" s="306">
        <f>G7+G10+G13+G16+G19+G22+G23+G24</f>
        <v>7627246</v>
      </c>
      <c r="H27" s="306">
        <f>H7+H10+H13+H16+H19+H22+H23+H24</f>
        <v>1146845</v>
      </c>
      <c r="I27" s="306">
        <f>I7+I10+I13+I16+I19+I22+I23+I24</f>
        <v>0</v>
      </c>
      <c r="J27" s="306">
        <f>J7+J10+J13+J16+J19+J22+J23+J24</f>
        <v>334439</v>
      </c>
      <c r="K27" s="778">
        <f>L7+L11+L17+L24+L25+L26</f>
        <v>2188307</v>
      </c>
      <c r="L27" s="778"/>
      <c r="M27" s="306">
        <f>M7+M10+M13+M16+M19+M24</f>
        <v>3957655</v>
      </c>
      <c r="N27" s="306">
        <f>N7+N10+N13+N16+N23+N24</f>
        <v>8615827</v>
      </c>
      <c r="O27" s="306">
        <f>O7+O10+O13+O16+O22+O24</f>
        <v>9400800</v>
      </c>
      <c r="P27" s="310" t="s">
        <v>533</v>
      </c>
    </row>
    <row r="28" spans="1:15" ht="12" customHeight="1">
      <c r="A28" s="761" t="s">
        <v>534</v>
      </c>
      <c r="B28" s="761"/>
      <c r="C28" s="761"/>
      <c r="D28" s="761"/>
      <c r="E28" s="761"/>
      <c r="F28" s="761"/>
      <c r="G28" s="761"/>
      <c r="H28" s="19"/>
      <c r="I28" s="19"/>
      <c r="J28" s="19"/>
      <c r="K28" s="19"/>
      <c r="L28" s="19"/>
      <c r="M28" s="19"/>
      <c r="N28" s="19"/>
      <c r="O28" s="19"/>
    </row>
    <row r="29" spans="1:15" ht="12" customHeight="1">
      <c r="A29" s="781" t="s">
        <v>535</v>
      </c>
      <c r="B29" s="781"/>
      <c r="C29" s="781"/>
      <c r="D29" s="781"/>
      <c r="E29" s="781"/>
      <c r="F29" s="781"/>
      <c r="G29" s="781"/>
      <c r="H29" s="19"/>
      <c r="I29" s="19"/>
      <c r="J29" s="760" t="s">
        <v>458</v>
      </c>
      <c r="K29" s="760"/>
      <c r="L29" s="760"/>
      <c r="M29" s="760"/>
      <c r="N29" s="760"/>
      <c r="O29" s="760"/>
    </row>
    <row r="30" spans="1:15" ht="12.75" customHeight="1" hidden="1">
      <c r="A30" s="776" t="s">
        <v>536</v>
      </c>
      <c r="B30" s="776"/>
      <c r="C30" s="776"/>
      <c r="D30" s="776"/>
      <c r="E30" s="776"/>
      <c r="F30" s="776"/>
      <c r="G30" s="776"/>
      <c r="H30" s="776"/>
      <c r="I30" s="776"/>
      <c r="J30" s="776"/>
      <c r="K30" s="776"/>
      <c r="L30" s="777"/>
      <c r="M30" s="777"/>
      <c r="N30" s="186"/>
      <c r="O30" s="186"/>
    </row>
    <row r="31" spans="1:15" ht="9.75" customHeight="1" hidden="1">
      <c r="A31" s="776"/>
      <c r="B31" s="776"/>
      <c r="C31" s="776"/>
      <c r="D31" s="776"/>
      <c r="E31" s="776"/>
      <c r="F31" s="776"/>
      <c r="G31" s="776"/>
      <c r="H31" s="776"/>
      <c r="I31" s="776"/>
      <c r="J31" s="776"/>
      <c r="K31" s="776"/>
      <c r="L31" s="19"/>
      <c r="M31" s="19"/>
      <c r="N31" s="19"/>
      <c r="O31" s="19"/>
    </row>
    <row r="32" spans="1:15" ht="10.5" customHeight="1">
      <c r="A32" s="776"/>
      <c r="B32" s="776"/>
      <c r="C32" s="776"/>
      <c r="D32" s="776"/>
      <c r="E32" s="776"/>
      <c r="F32" s="776"/>
      <c r="G32" s="776"/>
      <c r="H32" s="776"/>
      <c r="I32" s="776"/>
      <c r="J32" s="776"/>
      <c r="K32" s="776"/>
      <c r="L32" s="19"/>
      <c r="M32" s="19"/>
      <c r="N32" s="19"/>
      <c r="O32" s="19"/>
    </row>
    <row r="33" spans="1:15" ht="12.75" customHeight="1">
      <c r="A33" s="781" t="s">
        <v>537</v>
      </c>
      <c r="B33" s="781"/>
      <c r="C33" s="781"/>
      <c r="D33" s="781"/>
      <c r="E33" s="19"/>
      <c r="F33" s="19"/>
      <c r="G33" s="19"/>
      <c r="H33" s="19"/>
      <c r="I33" s="19"/>
      <c r="J33" s="19"/>
      <c r="K33" s="19"/>
      <c r="L33" s="19"/>
      <c r="M33" s="19"/>
      <c r="N33" s="19" t="s">
        <v>469</v>
      </c>
      <c r="O33" s="19"/>
    </row>
    <row r="34" spans="2:15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ht="12" customHeight="1"/>
    <row r="36" ht="12.75" hidden="1"/>
    <row r="37" ht="18" customHeight="1"/>
  </sheetData>
  <mergeCells count="101">
    <mergeCell ref="A33:D33"/>
    <mergeCell ref="P13:P15"/>
    <mergeCell ref="A16:A18"/>
    <mergeCell ref="B16:B18"/>
    <mergeCell ref="C16:C18"/>
    <mergeCell ref="D16:D18"/>
    <mergeCell ref="F16:F18"/>
    <mergeCell ref="G16:G18"/>
    <mergeCell ref="E24:E26"/>
    <mergeCell ref="F24:F26"/>
    <mergeCell ref="P16:P18"/>
    <mergeCell ref="H16:H18"/>
    <mergeCell ref="A30:K32"/>
    <mergeCell ref="L30:M30"/>
    <mergeCell ref="K27:L27"/>
    <mergeCell ref="A27:E27"/>
    <mergeCell ref="J16:J18"/>
    <mergeCell ref="O16:O18"/>
    <mergeCell ref="N16:N18"/>
    <mergeCell ref="A29:G29"/>
    <mergeCell ref="J10:J12"/>
    <mergeCell ref="M10:M12"/>
    <mergeCell ref="P10:P12"/>
    <mergeCell ref="A10:A12"/>
    <mergeCell ref="B10:B12"/>
    <mergeCell ref="E10:E12"/>
    <mergeCell ref="A3:A5"/>
    <mergeCell ref="A7:A9"/>
    <mergeCell ref="P3:P5"/>
    <mergeCell ref="H4:M4"/>
    <mergeCell ref="C7:C9"/>
    <mergeCell ref="E7:E9"/>
    <mergeCell ref="G4:G5"/>
    <mergeCell ref="H7:H9"/>
    <mergeCell ref="F7:F9"/>
    <mergeCell ref="G7:G9"/>
    <mergeCell ref="A2:P2"/>
    <mergeCell ref="H10:H12"/>
    <mergeCell ref="C10:C12"/>
    <mergeCell ref="D10:D12"/>
    <mergeCell ref="F10:F12"/>
    <mergeCell ref="N10:N12"/>
    <mergeCell ref="O10:O12"/>
    <mergeCell ref="G10:G12"/>
    <mergeCell ref="F3:F5"/>
    <mergeCell ref="E3:E5"/>
    <mergeCell ref="J1:P1"/>
    <mergeCell ref="B3:B5"/>
    <mergeCell ref="C3:C5"/>
    <mergeCell ref="B7:B9"/>
    <mergeCell ref="N7:N9"/>
    <mergeCell ref="O7:O9"/>
    <mergeCell ref="P7:P9"/>
    <mergeCell ref="M7:M9"/>
    <mergeCell ref="D3:D5"/>
    <mergeCell ref="D7:D9"/>
    <mergeCell ref="J7:J9"/>
    <mergeCell ref="G3:O3"/>
    <mergeCell ref="N4:N5"/>
    <mergeCell ref="O4:O5"/>
    <mergeCell ref="K6:L6"/>
    <mergeCell ref="K5:L5"/>
    <mergeCell ref="A19:A21"/>
    <mergeCell ref="J29:O29"/>
    <mergeCell ref="N24:N26"/>
    <mergeCell ref="O24:O26"/>
    <mergeCell ref="A24:A26"/>
    <mergeCell ref="B24:B26"/>
    <mergeCell ref="C24:C26"/>
    <mergeCell ref="M24:M26"/>
    <mergeCell ref="J24:J26"/>
    <mergeCell ref="A28:G28"/>
    <mergeCell ref="A13:A15"/>
    <mergeCell ref="C13:C15"/>
    <mergeCell ref="B13:B15"/>
    <mergeCell ref="D13:D15"/>
    <mergeCell ref="H24:H26"/>
    <mergeCell ref="P24:P26"/>
    <mergeCell ref="G19:G21"/>
    <mergeCell ref="J19:J21"/>
    <mergeCell ref="H19:H21"/>
    <mergeCell ref="G24:G26"/>
    <mergeCell ref="N19:N21"/>
    <mergeCell ref="O19:O21"/>
    <mergeCell ref="P19:P21"/>
    <mergeCell ref="O13:O15"/>
    <mergeCell ref="H13:H15"/>
    <mergeCell ref="J13:J15"/>
    <mergeCell ref="M13:M15"/>
    <mergeCell ref="N13:N15"/>
    <mergeCell ref="F13:F15"/>
    <mergeCell ref="G13:G15"/>
    <mergeCell ref="E16:E18"/>
    <mergeCell ref="E13:E15"/>
    <mergeCell ref="B19:B21"/>
    <mergeCell ref="C19:C21"/>
    <mergeCell ref="M16:M18"/>
    <mergeCell ref="D19:D21"/>
    <mergeCell ref="E19:E21"/>
    <mergeCell ref="F19:F21"/>
    <mergeCell ref="M19:M21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32"/>
  <sheetViews>
    <sheetView workbookViewId="0" topLeftCell="A1">
      <selection activeCell="A3" sqref="A3:N3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9.125" style="0" customWidth="1"/>
  </cols>
  <sheetData>
    <row r="2" spans="6:14" ht="25.5" customHeight="1">
      <c r="F2" s="14"/>
      <c r="H2" s="782" t="s">
        <v>884</v>
      </c>
      <c r="I2" s="782"/>
      <c r="J2" s="782"/>
      <c r="K2" s="782"/>
      <c r="L2" s="782"/>
      <c r="M2" s="782"/>
      <c r="N2" s="782"/>
    </row>
    <row r="3" spans="1:14" ht="27" customHeight="1">
      <c r="A3" s="787" t="s">
        <v>538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</row>
    <row r="4" spans="1:14" ht="24.75" customHeight="1">
      <c r="A4" s="793" t="s">
        <v>282</v>
      </c>
      <c r="B4" s="809" t="s">
        <v>257</v>
      </c>
      <c r="C4" s="809" t="s">
        <v>258</v>
      </c>
      <c r="D4" s="799" t="s">
        <v>463</v>
      </c>
      <c r="E4" s="811" t="s">
        <v>512</v>
      </c>
      <c r="F4" s="811" t="s">
        <v>513</v>
      </c>
      <c r="G4" s="810" t="s">
        <v>288</v>
      </c>
      <c r="H4" s="810"/>
      <c r="I4" s="810"/>
      <c r="J4" s="810"/>
      <c r="K4" s="810"/>
      <c r="L4" s="810"/>
      <c r="M4" s="810"/>
      <c r="N4" s="793" t="s">
        <v>514</v>
      </c>
    </row>
    <row r="5" spans="1:14" ht="22.5" customHeight="1">
      <c r="A5" s="794"/>
      <c r="B5" s="809"/>
      <c r="C5" s="809"/>
      <c r="D5" s="800"/>
      <c r="E5" s="811"/>
      <c r="F5" s="811"/>
      <c r="G5" s="793" t="s">
        <v>515</v>
      </c>
      <c r="H5" s="796" t="s">
        <v>516</v>
      </c>
      <c r="I5" s="797"/>
      <c r="J5" s="797"/>
      <c r="K5" s="797"/>
      <c r="L5" s="797"/>
      <c r="M5" s="798"/>
      <c r="N5" s="794"/>
    </row>
    <row r="6" spans="1:14" ht="58.5" customHeight="1">
      <c r="A6" s="795"/>
      <c r="B6" s="809"/>
      <c r="C6" s="809"/>
      <c r="D6" s="801"/>
      <c r="E6" s="811"/>
      <c r="F6" s="811"/>
      <c r="G6" s="795"/>
      <c r="H6" s="201" t="s">
        <v>519</v>
      </c>
      <c r="I6" s="201" t="s">
        <v>520</v>
      </c>
      <c r="J6" s="201" t="s">
        <v>521</v>
      </c>
      <c r="K6" s="788" t="s">
        <v>522</v>
      </c>
      <c r="L6" s="789"/>
      <c r="M6" s="201" t="s">
        <v>523</v>
      </c>
      <c r="N6" s="795"/>
    </row>
    <row r="7" spans="1:14" ht="12.75">
      <c r="A7" s="189">
        <v>1</v>
      </c>
      <c r="B7" s="190">
        <v>2</v>
      </c>
      <c r="C7" s="190">
        <v>3</v>
      </c>
      <c r="D7" s="190">
        <v>4</v>
      </c>
      <c r="E7" s="190">
        <v>5</v>
      </c>
      <c r="F7" s="190">
        <v>6</v>
      </c>
      <c r="G7" s="190">
        <v>7</v>
      </c>
      <c r="H7" s="190">
        <v>8</v>
      </c>
      <c r="I7" s="190">
        <v>8</v>
      </c>
      <c r="J7" s="190">
        <v>9</v>
      </c>
      <c r="K7" s="783">
        <v>10</v>
      </c>
      <c r="L7" s="784"/>
      <c r="M7" s="190">
        <v>11</v>
      </c>
      <c r="N7" s="190">
        <v>12</v>
      </c>
    </row>
    <row r="8" spans="1:14" ht="47.25" customHeight="1" hidden="1">
      <c r="A8" s="4"/>
      <c r="B8" s="191">
        <v>600</v>
      </c>
      <c r="C8" s="191">
        <v>60014</v>
      </c>
      <c r="D8" s="191"/>
      <c r="E8" s="192" t="s">
        <v>524</v>
      </c>
      <c r="F8" s="193" t="e">
        <f>G8+#REF!+#REF!</f>
        <v>#REF!</v>
      </c>
      <c r="G8" s="193">
        <f>H8+I8+L8+J8</f>
        <v>0</v>
      </c>
      <c r="H8" s="193"/>
      <c r="I8" s="193"/>
      <c r="J8" s="193"/>
      <c r="K8" s="193"/>
      <c r="L8" s="193"/>
      <c r="M8" s="193"/>
      <c r="N8" s="194" t="s">
        <v>525</v>
      </c>
    </row>
    <row r="9" spans="1:14" ht="12.75" customHeight="1">
      <c r="A9" s="790" t="s">
        <v>292</v>
      </c>
      <c r="B9" s="806">
        <v>600</v>
      </c>
      <c r="C9" s="806">
        <v>60014</v>
      </c>
      <c r="D9" s="806">
        <v>6050</v>
      </c>
      <c r="E9" s="803" t="s">
        <v>539</v>
      </c>
      <c r="F9" s="713">
        <f>G9</f>
        <v>131714</v>
      </c>
      <c r="G9" s="713">
        <f>H9+J9+L10+L11</f>
        <v>131714</v>
      </c>
      <c r="H9" s="713">
        <v>11714</v>
      </c>
      <c r="I9" s="197"/>
      <c r="J9" s="713"/>
      <c r="K9" s="202" t="s">
        <v>265</v>
      </c>
      <c r="L9" s="196">
        <v>0</v>
      </c>
      <c r="M9" s="713">
        <v>0</v>
      </c>
      <c r="N9" s="803" t="s">
        <v>540</v>
      </c>
    </row>
    <row r="10" spans="1:14" ht="12.75" customHeight="1">
      <c r="A10" s="791"/>
      <c r="B10" s="807"/>
      <c r="C10" s="807"/>
      <c r="D10" s="807"/>
      <c r="E10" s="804"/>
      <c r="F10" s="714"/>
      <c r="G10" s="714"/>
      <c r="H10" s="714"/>
      <c r="I10" s="197"/>
      <c r="J10" s="714"/>
      <c r="K10" s="202" t="s">
        <v>266</v>
      </c>
      <c r="L10" s="196">
        <v>60000</v>
      </c>
      <c r="M10" s="714"/>
      <c r="N10" s="804"/>
    </row>
    <row r="11" spans="1:14" ht="11.25" customHeight="1">
      <c r="A11" s="792"/>
      <c r="B11" s="808"/>
      <c r="C11" s="808"/>
      <c r="D11" s="808"/>
      <c r="E11" s="805"/>
      <c r="F11" s="703"/>
      <c r="G11" s="703"/>
      <c r="H11" s="703"/>
      <c r="I11" s="197"/>
      <c r="J11" s="703"/>
      <c r="K11" s="202" t="s">
        <v>267</v>
      </c>
      <c r="L11" s="196">
        <v>60000</v>
      </c>
      <c r="M11" s="703"/>
      <c r="N11" s="805"/>
    </row>
    <row r="12" spans="1:14" ht="13.5" customHeight="1">
      <c r="A12" s="790" t="s">
        <v>293</v>
      </c>
      <c r="B12" s="806">
        <v>600</v>
      </c>
      <c r="C12" s="806">
        <v>60014</v>
      </c>
      <c r="D12" s="806">
        <v>6050</v>
      </c>
      <c r="E12" s="803" t="s">
        <v>541</v>
      </c>
      <c r="F12" s="713">
        <f>G12</f>
        <v>50446</v>
      </c>
      <c r="G12" s="713">
        <f>H12+L13</f>
        <v>50446</v>
      </c>
      <c r="H12" s="713">
        <v>25446</v>
      </c>
      <c r="I12" s="197"/>
      <c r="J12" s="713"/>
      <c r="K12" s="202" t="s">
        <v>265</v>
      </c>
      <c r="L12" s="196">
        <v>0</v>
      </c>
      <c r="M12" s="713">
        <v>0</v>
      </c>
      <c r="N12" s="803" t="s">
        <v>542</v>
      </c>
    </row>
    <row r="13" spans="1:14" ht="12" customHeight="1">
      <c r="A13" s="791"/>
      <c r="B13" s="807"/>
      <c r="C13" s="807"/>
      <c r="D13" s="807"/>
      <c r="E13" s="804"/>
      <c r="F13" s="714"/>
      <c r="G13" s="714"/>
      <c r="H13" s="714"/>
      <c r="I13" s="197"/>
      <c r="J13" s="714"/>
      <c r="K13" s="202" t="s">
        <v>266</v>
      </c>
      <c r="L13" s="196">
        <v>25000</v>
      </c>
      <c r="M13" s="714"/>
      <c r="N13" s="804"/>
    </row>
    <row r="14" spans="1:14" ht="12" customHeight="1">
      <c r="A14" s="792"/>
      <c r="B14" s="808"/>
      <c r="C14" s="808"/>
      <c r="D14" s="808"/>
      <c r="E14" s="805"/>
      <c r="F14" s="703"/>
      <c r="G14" s="703"/>
      <c r="H14" s="703"/>
      <c r="I14" s="197"/>
      <c r="J14" s="703"/>
      <c r="K14" s="202" t="s">
        <v>267</v>
      </c>
      <c r="L14" s="196">
        <v>0</v>
      </c>
      <c r="M14" s="703"/>
      <c r="N14" s="805"/>
    </row>
    <row r="15" spans="1:14" ht="24.75" customHeight="1">
      <c r="A15" s="459" t="s">
        <v>295</v>
      </c>
      <c r="B15" s="412">
        <v>600</v>
      </c>
      <c r="C15" s="412">
        <v>60014</v>
      </c>
      <c r="D15" s="412">
        <v>6060</v>
      </c>
      <c r="E15" s="421" t="s">
        <v>773</v>
      </c>
      <c r="F15" s="187">
        <f>G15</f>
        <v>55000</v>
      </c>
      <c r="G15" s="187">
        <f>H15</f>
        <v>55000</v>
      </c>
      <c r="H15" s="187">
        <v>55000</v>
      </c>
      <c r="I15" s="199"/>
      <c r="J15" s="187"/>
      <c r="K15" s="202"/>
      <c r="L15" s="198"/>
      <c r="M15" s="187"/>
      <c r="N15" s="421" t="s">
        <v>780</v>
      </c>
    </row>
    <row r="16" spans="1:14" ht="33" customHeight="1">
      <c r="A16" s="458" t="s">
        <v>297</v>
      </c>
      <c r="B16" s="411">
        <v>600</v>
      </c>
      <c r="C16" s="411">
        <v>60014</v>
      </c>
      <c r="D16" s="411">
        <v>6060</v>
      </c>
      <c r="E16" s="455" t="s">
        <v>653</v>
      </c>
      <c r="F16" s="410">
        <f>G16</f>
        <v>287920</v>
      </c>
      <c r="G16" s="410">
        <f>H16</f>
        <v>287920</v>
      </c>
      <c r="H16" s="410">
        <v>287920</v>
      </c>
      <c r="I16" s="423"/>
      <c r="J16" s="410"/>
      <c r="K16" s="424"/>
      <c r="L16" s="425">
        <v>0</v>
      </c>
      <c r="M16" s="410">
        <v>0</v>
      </c>
      <c r="N16" s="455" t="s">
        <v>779</v>
      </c>
    </row>
    <row r="17" spans="1:14" ht="11.25" customHeight="1">
      <c r="A17" s="790" t="s">
        <v>299</v>
      </c>
      <c r="B17" s="806">
        <v>754</v>
      </c>
      <c r="C17" s="806">
        <v>75411</v>
      </c>
      <c r="D17" s="806">
        <v>6060</v>
      </c>
      <c r="E17" s="803" t="s">
        <v>543</v>
      </c>
      <c r="F17" s="713">
        <f>G17</f>
        <v>695491</v>
      </c>
      <c r="G17" s="713">
        <f>H17+J17+L18+L19</f>
        <v>695491</v>
      </c>
      <c r="H17" s="713">
        <v>150091</v>
      </c>
      <c r="I17" s="197"/>
      <c r="J17" s="713">
        <v>55400</v>
      </c>
      <c r="K17" s="202"/>
      <c r="L17" s="203"/>
      <c r="M17" s="713">
        <v>0</v>
      </c>
      <c r="N17" s="803" t="s">
        <v>778</v>
      </c>
    </row>
    <row r="18" spans="1:14" ht="12" customHeight="1">
      <c r="A18" s="791"/>
      <c r="B18" s="807"/>
      <c r="C18" s="807"/>
      <c r="D18" s="807"/>
      <c r="E18" s="804"/>
      <c r="F18" s="714"/>
      <c r="G18" s="714"/>
      <c r="H18" s="714"/>
      <c r="I18" s="197"/>
      <c r="J18" s="714"/>
      <c r="K18" s="202"/>
      <c r="L18" s="203">
        <v>190000</v>
      </c>
      <c r="M18" s="714"/>
      <c r="N18" s="804"/>
    </row>
    <row r="19" spans="1:14" ht="13.5" customHeight="1">
      <c r="A19" s="792"/>
      <c r="B19" s="808"/>
      <c r="C19" s="808"/>
      <c r="D19" s="808"/>
      <c r="E19" s="805"/>
      <c r="F19" s="703"/>
      <c r="G19" s="703"/>
      <c r="H19" s="703"/>
      <c r="I19" s="197"/>
      <c r="J19" s="703"/>
      <c r="K19" s="202"/>
      <c r="L19" s="203">
        <v>300000</v>
      </c>
      <c r="M19" s="703"/>
      <c r="N19" s="805"/>
    </row>
    <row r="20" spans="1:14" ht="27" customHeight="1">
      <c r="A20" s="459" t="s">
        <v>321</v>
      </c>
      <c r="B20" s="412">
        <v>754</v>
      </c>
      <c r="C20" s="412">
        <v>75411</v>
      </c>
      <c r="D20" s="412">
        <v>6060</v>
      </c>
      <c r="E20" s="421" t="s">
        <v>749</v>
      </c>
      <c r="F20" s="187">
        <f>G20</f>
        <v>50132</v>
      </c>
      <c r="G20" s="187">
        <f aca="true" t="shared" si="0" ref="F20:G24">H20</f>
        <v>50132</v>
      </c>
      <c r="H20" s="187">
        <v>50132</v>
      </c>
      <c r="I20" s="199"/>
      <c r="J20" s="187"/>
      <c r="K20" s="202"/>
      <c r="L20" s="198"/>
      <c r="M20" s="187">
        <v>0</v>
      </c>
      <c r="N20" s="421" t="s">
        <v>777</v>
      </c>
    </row>
    <row r="21" spans="1:14" ht="32.25" customHeight="1">
      <c r="A21" s="458"/>
      <c r="B21" s="412">
        <v>754</v>
      </c>
      <c r="C21" s="412">
        <v>75411</v>
      </c>
      <c r="D21" s="412">
        <v>6050</v>
      </c>
      <c r="E21" s="421" t="s">
        <v>785</v>
      </c>
      <c r="F21" s="187">
        <f>G21</f>
        <v>54000</v>
      </c>
      <c r="G21" s="187">
        <f>H21</f>
        <v>54000</v>
      </c>
      <c r="H21" s="187">
        <v>54000</v>
      </c>
      <c r="I21" s="199"/>
      <c r="J21" s="187"/>
      <c r="K21" s="202"/>
      <c r="L21" s="198"/>
      <c r="M21" s="187"/>
      <c r="N21" s="421" t="s">
        <v>777</v>
      </c>
    </row>
    <row r="22" spans="1:14" ht="33.75" customHeight="1">
      <c r="A22" s="458" t="s">
        <v>322</v>
      </c>
      <c r="B22" s="412">
        <v>801</v>
      </c>
      <c r="C22" s="412">
        <v>80130</v>
      </c>
      <c r="D22" s="412">
        <v>6050</v>
      </c>
      <c r="E22" s="421" t="s">
        <v>774</v>
      </c>
      <c r="F22" s="187">
        <f t="shared" si="0"/>
        <v>61610</v>
      </c>
      <c r="G22" s="187">
        <f t="shared" si="0"/>
        <v>61610</v>
      </c>
      <c r="H22" s="187">
        <v>61610</v>
      </c>
      <c r="I22" s="199"/>
      <c r="J22" s="187"/>
      <c r="K22" s="202"/>
      <c r="L22" s="198"/>
      <c r="M22" s="187">
        <v>0</v>
      </c>
      <c r="N22" s="421" t="s">
        <v>532</v>
      </c>
    </row>
    <row r="23" spans="1:14" ht="33.75" customHeight="1">
      <c r="A23" s="457" t="s">
        <v>310</v>
      </c>
      <c r="B23" s="343">
        <v>852</v>
      </c>
      <c r="C23" s="417">
        <v>85202</v>
      </c>
      <c r="D23" s="417">
        <v>6060</v>
      </c>
      <c r="E23" s="456" t="s">
        <v>763</v>
      </c>
      <c r="F23" s="416">
        <f t="shared" si="0"/>
        <v>44871</v>
      </c>
      <c r="G23" s="416">
        <f t="shared" si="0"/>
        <v>44871</v>
      </c>
      <c r="H23" s="416">
        <v>44871</v>
      </c>
      <c r="I23" s="197"/>
      <c r="J23" s="416"/>
      <c r="K23" s="202"/>
      <c r="L23" s="203">
        <v>0</v>
      </c>
      <c r="M23" s="416">
        <v>0</v>
      </c>
      <c r="N23" s="456" t="s">
        <v>775</v>
      </c>
    </row>
    <row r="24" spans="1:14" ht="27" customHeight="1">
      <c r="A24" s="459" t="s">
        <v>348</v>
      </c>
      <c r="B24" s="412">
        <v>854</v>
      </c>
      <c r="C24" s="412">
        <v>85410</v>
      </c>
      <c r="D24" s="412">
        <v>6060</v>
      </c>
      <c r="E24" s="460" t="s">
        <v>753</v>
      </c>
      <c r="F24" s="187">
        <f t="shared" si="0"/>
        <v>31775</v>
      </c>
      <c r="G24" s="187">
        <f t="shared" si="0"/>
        <v>31775</v>
      </c>
      <c r="H24" s="187">
        <v>31775</v>
      </c>
      <c r="I24" s="199"/>
      <c r="J24" s="187"/>
      <c r="K24" s="202"/>
      <c r="L24" s="198"/>
      <c r="M24" s="187">
        <v>0</v>
      </c>
      <c r="N24" s="421" t="s">
        <v>776</v>
      </c>
    </row>
    <row r="25" spans="1:14" ht="26.25" customHeight="1">
      <c r="A25" s="796" t="s">
        <v>347</v>
      </c>
      <c r="B25" s="797"/>
      <c r="C25" s="797"/>
      <c r="D25" s="797"/>
      <c r="E25" s="798"/>
      <c r="F25" s="204">
        <f>F9+F12+F15+F16+F17+F20+F21+F22+F23+F24</f>
        <v>1462959</v>
      </c>
      <c r="G25" s="204">
        <f>G9+G12+G15+G16+G17+G20+G21+G22+G23+G24</f>
        <v>1462959</v>
      </c>
      <c r="H25" s="204">
        <f>H9+H12+H15+H16+H17+H20+H21+H22+H23+H24</f>
        <v>772559</v>
      </c>
      <c r="I25" s="204">
        <f>I9+I12+I15+I16+I17+I20+I22+I23+I24</f>
        <v>0</v>
      </c>
      <c r="J25" s="204">
        <f>J9+J12+J15+J16+J17+J20+J22+J23+J24</f>
        <v>55400</v>
      </c>
      <c r="K25" s="785">
        <f>L10+L11+L13+L15+L16+L18+L19</f>
        <v>635000</v>
      </c>
      <c r="L25" s="786"/>
      <c r="M25" s="204">
        <f>M9+M12+M17+M20+M23+M24</f>
        <v>0</v>
      </c>
      <c r="N25" s="204" t="s">
        <v>533</v>
      </c>
    </row>
    <row r="26" spans="1:15" ht="16.5" customHeight="1">
      <c r="A26" s="802" t="s">
        <v>534</v>
      </c>
      <c r="B26" s="802"/>
      <c r="C26" s="802"/>
      <c r="D26" s="802"/>
      <c r="E26" s="802"/>
      <c r="F26" s="802"/>
      <c r="G26" s="802"/>
      <c r="H26" s="19"/>
      <c r="I26" s="19"/>
      <c r="J26" s="19"/>
      <c r="K26" s="19"/>
      <c r="L26" s="19"/>
      <c r="M26" s="19"/>
      <c r="N26" s="19"/>
      <c r="O26" s="19"/>
    </row>
    <row r="27" spans="1:15" ht="12.75">
      <c r="A27" s="781" t="s">
        <v>535</v>
      </c>
      <c r="B27" s="781"/>
      <c r="C27" s="781"/>
      <c r="D27" s="781"/>
      <c r="E27" s="781"/>
      <c r="F27" s="781"/>
      <c r="G27" s="781"/>
      <c r="H27" s="19"/>
      <c r="I27" s="19"/>
      <c r="J27" s="777" t="s">
        <v>458</v>
      </c>
      <c r="K27" s="777"/>
      <c r="L27" s="777"/>
      <c r="M27" s="777"/>
      <c r="N27" s="777"/>
      <c r="O27" s="777"/>
    </row>
    <row r="28" spans="1:15" ht="3.75" customHeight="1">
      <c r="A28" s="776" t="s">
        <v>536</v>
      </c>
      <c r="B28" s="776"/>
      <c r="C28" s="776"/>
      <c r="D28" s="776"/>
      <c r="E28" s="776"/>
      <c r="F28" s="776"/>
      <c r="G28" s="776"/>
      <c r="H28" s="776"/>
      <c r="I28" s="776"/>
      <c r="J28" s="776"/>
      <c r="K28" s="776"/>
      <c r="L28" s="777"/>
      <c r="M28" s="777"/>
      <c r="N28" s="186"/>
      <c r="O28" s="186"/>
    </row>
    <row r="29" spans="1:15" ht="12.75" customHeight="1" hidden="1">
      <c r="A29" s="776"/>
      <c r="B29" s="776"/>
      <c r="C29" s="776"/>
      <c r="D29" s="776"/>
      <c r="E29" s="776"/>
      <c r="F29" s="776"/>
      <c r="G29" s="776"/>
      <c r="H29" s="776"/>
      <c r="I29" s="776"/>
      <c r="J29" s="776"/>
      <c r="K29" s="776"/>
      <c r="L29" s="19"/>
      <c r="M29" s="19"/>
      <c r="N29" s="19"/>
      <c r="O29" s="19"/>
    </row>
    <row r="30" spans="1:15" ht="9" customHeight="1">
      <c r="A30" s="776"/>
      <c r="B30" s="776"/>
      <c r="C30" s="776"/>
      <c r="D30" s="776"/>
      <c r="E30" s="776"/>
      <c r="F30" s="776"/>
      <c r="G30" s="776"/>
      <c r="H30" s="776"/>
      <c r="I30" s="776"/>
      <c r="J30" s="776"/>
      <c r="K30" s="776"/>
      <c r="L30" s="19"/>
      <c r="M30" s="19"/>
      <c r="N30" s="19"/>
      <c r="O30" s="19"/>
    </row>
    <row r="31" spans="1:15" ht="12.75">
      <c r="A31" s="781" t="s">
        <v>537</v>
      </c>
      <c r="B31" s="781"/>
      <c r="C31" s="781"/>
      <c r="D31" s="781"/>
      <c r="E31" s="19"/>
      <c r="F31" s="19"/>
      <c r="G31" s="19"/>
      <c r="H31" s="19"/>
      <c r="I31" s="19"/>
      <c r="J31" s="19"/>
      <c r="K31" s="19"/>
      <c r="L31" s="19"/>
      <c r="M31" s="19" t="s">
        <v>468</v>
      </c>
      <c r="N31" s="19"/>
      <c r="O31" s="19"/>
    </row>
    <row r="32" spans="2:13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ht="12" customHeight="1"/>
    <row r="34" ht="12.75" hidden="1"/>
    <row r="35" ht="18" customHeight="1"/>
  </sheetData>
  <mergeCells count="55">
    <mergeCell ref="M17:M19"/>
    <mergeCell ref="E17:E19"/>
    <mergeCell ref="D17:D19"/>
    <mergeCell ref="F17:F19"/>
    <mergeCell ref="H17:H19"/>
    <mergeCell ref="C17:C19"/>
    <mergeCell ref="B17:B19"/>
    <mergeCell ref="G17:G19"/>
    <mergeCell ref="J17:J19"/>
    <mergeCell ref="B4:B6"/>
    <mergeCell ref="C4:C6"/>
    <mergeCell ref="G4:M4"/>
    <mergeCell ref="F4:F6"/>
    <mergeCell ref="E4:E6"/>
    <mergeCell ref="G5:G6"/>
    <mergeCell ref="A28:K30"/>
    <mergeCell ref="L28:M28"/>
    <mergeCell ref="A31:D31"/>
    <mergeCell ref="E9:E11"/>
    <mergeCell ref="G9:G11"/>
    <mergeCell ref="H9:H11"/>
    <mergeCell ref="J9:J11"/>
    <mergeCell ref="M9:M11"/>
    <mergeCell ref="D12:D14"/>
    <mergeCell ref="E12:E14"/>
    <mergeCell ref="A27:G27"/>
    <mergeCell ref="J27:O27"/>
    <mergeCell ref="A9:A11"/>
    <mergeCell ref="B9:B11"/>
    <mergeCell ref="C9:C11"/>
    <mergeCell ref="D9:D11"/>
    <mergeCell ref="F9:F11"/>
    <mergeCell ref="N9:N11"/>
    <mergeCell ref="H12:H14"/>
    <mergeCell ref="J12:J14"/>
    <mergeCell ref="A26:G26"/>
    <mergeCell ref="M12:M14"/>
    <mergeCell ref="N12:N14"/>
    <mergeCell ref="F12:F14"/>
    <mergeCell ref="G12:G14"/>
    <mergeCell ref="A12:A14"/>
    <mergeCell ref="C12:C14"/>
    <mergeCell ref="B12:B14"/>
    <mergeCell ref="A25:E25"/>
    <mergeCell ref="N17:N19"/>
    <mergeCell ref="H2:N2"/>
    <mergeCell ref="K7:L7"/>
    <mergeCell ref="K25:L25"/>
    <mergeCell ref="A3:N3"/>
    <mergeCell ref="K6:L6"/>
    <mergeCell ref="A17:A19"/>
    <mergeCell ref="A4:A6"/>
    <mergeCell ref="N4:N6"/>
    <mergeCell ref="H5:M5"/>
    <mergeCell ref="D4:D6"/>
  </mergeCells>
  <printOptions/>
  <pageMargins left="0.31496062992125984" right="0.1968503937007874" top="0.3937007874015748" bottom="0.1968503937007874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G2" sqref="G2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38.25390625" style="0" customWidth="1"/>
    <col min="6" max="6" width="4.75390625" style="0" customWidth="1"/>
    <col min="7" max="7" width="26.875" style="0" customWidth="1"/>
    <col min="8" max="8" width="5.25390625" style="0" customWidth="1"/>
    <col min="9" max="9" width="9.125" style="0" hidden="1" customWidth="1"/>
  </cols>
  <sheetData>
    <row r="1" spans="5:8" ht="65.25" customHeight="1">
      <c r="E1" s="18"/>
      <c r="F1" s="126"/>
      <c r="G1" s="126" t="s">
        <v>885</v>
      </c>
      <c r="H1" s="126"/>
    </row>
    <row r="3" ht="12" customHeight="1"/>
    <row r="4" spans="1:14" s="32" customFormat="1" ht="15" customHeight="1">
      <c r="A4" s="812" t="s">
        <v>116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</row>
    <row r="5" ht="23.25" customHeight="1" thickBot="1">
      <c r="G5" s="19" t="s">
        <v>341</v>
      </c>
    </row>
    <row r="6" spans="1:7" s="15" customFormat="1" ht="36.75" customHeight="1" thickBot="1">
      <c r="A6" s="63" t="s">
        <v>342</v>
      </c>
      <c r="B6" s="63" t="s">
        <v>257</v>
      </c>
      <c r="C6" s="64" t="s">
        <v>258</v>
      </c>
      <c r="D6" s="64" t="s">
        <v>463</v>
      </c>
      <c r="E6" s="65" t="s">
        <v>343</v>
      </c>
      <c r="F6" s="817" t="s">
        <v>114</v>
      </c>
      <c r="G6" s="817"/>
    </row>
    <row r="7" spans="1:7" s="37" customFormat="1" ht="9.75">
      <c r="A7" s="33">
        <v>1</v>
      </c>
      <c r="B7" s="34">
        <v>2</v>
      </c>
      <c r="C7" s="35">
        <v>3</v>
      </c>
      <c r="D7" s="35">
        <v>4</v>
      </c>
      <c r="E7" s="36">
        <v>5</v>
      </c>
      <c r="F7" s="818">
        <v>7</v>
      </c>
      <c r="G7" s="818"/>
    </row>
    <row r="8" spans="1:7" ht="57" customHeight="1">
      <c r="A8" s="67" t="s">
        <v>292</v>
      </c>
      <c r="B8" s="69">
        <v>750</v>
      </c>
      <c r="C8" s="67">
        <v>75020</v>
      </c>
      <c r="D8" s="67">
        <v>6649</v>
      </c>
      <c r="E8" s="68" t="s">
        <v>344</v>
      </c>
      <c r="F8" s="823">
        <v>42000</v>
      </c>
      <c r="G8" s="824"/>
    </row>
    <row r="9" spans="1:7" ht="54" customHeight="1" thickBot="1">
      <c r="A9" s="67" t="s">
        <v>293</v>
      </c>
      <c r="B9" s="69">
        <v>754</v>
      </c>
      <c r="C9" s="67">
        <v>75410</v>
      </c>
      <c r="D9" s="67">
        <v>6649</v>
      </c>
      <c r="E9" s="66" t="s">
        <v>115</v>
      </c>
      <c r="F9" s="821">
        <v>0</v>
      </c>
      <c r="G9" s="822"/>
    </row>
    <row r="10" spans="1:7" ht="22.5" customHeight="1" thickBot="1">
      <c r="A10" s="813" t="s">
        <v>347</v>
      </c>
      <c r="B10" s="814"/>
      <c r="C10" s="814"/>
      <c r="D10" s="814"/>
      <c r="E10" s="815"/>
      <c r="F10" s="819">
        <f>F8+F9</f>
        <v>42000</v>
      </c>
      <c r="G10" s="820"/>
    </row>
    <row r="11" ht="12.75" hidden="1"/>
    <row r="13" spans="6:7" ht="12.75">
      <c r="F13" s="816" t="s">
        <v>458</v>
      </c>
      <c r="G13" s="816"/>
    </row>
    <row r="14" spans="6:7" ht="24" customHeight="1">
      <c r="F14" s="816"/>
      <c r="G14" s="816"/>
    </row>
    <row r="15" ht="12.75">
      <c r="F15" t="s">
        <v>469</v>
      </c>
    </row>
  </sheetData>
  <mergeCells count="9">
    <mergeCell ref="A4:N4"/>
    <mergeCell ref="A10:E10"/>
    <mergeCell ref="F13:G13"/>
    <mergeCell ref="F14:G14"/>
    <mergeCell ref="F6:G6"/>
    <mergeCell ref="F7:G7"/>
    <mergeCell ref="F10:G10"/>
    <mergeCell ref="F9:G9"/>
    <mergeCell ref="F8:G8"/>
  </mergeCells>
  <printOptions/>
  <pageMargins left="1.968503937007874" right="1.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B14">
      <selection activeCell="E27" sqref="E27"/>
    </sheetView>
  </sheetViews>
  <sheetFormatPr defaultColWidth="9.00390625" defaultRowHeight="12.75"/>
  <cols>
    <col min="1" max="1" width="5.125" style="0" customWidth="1"/>
    <col min="2" max="2" width="22.875" style="0" customWidth="1"/>
    <col min="3" max="3" width="9.875" style="0" customWidth="1"/>
    <col min="4" max="4" width="10.625" style="0" customWidth="1"/>
  </cols>
  <sheetData>
    <row r="1" spans="1:16" ht="15.75" customHeight="1">
      <c r="A1" s="9"/>
      <c r="J1" s="847" t="s">
        <v>1</v>
      </c>
      <c r="K1" s="847"/>
      <c r="L1" s="847"/>
      <c r="M1" s="847"/>
      <c r="N1" s="847"/>
      <c r="O1" s="847"/>
      <c r="P1" s="847"/>
    </row>
    <row r="2" ht="12.75">
      <c r="A2" s="9"/>
    </row>
    <row r="3" spans="1:15" ht="15">
      <c r="A3" s="848" t="s">
        <v>843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</row>
    <row r="4" spans="1:4" ht="12.75">
      <c r="A4" s="9"/>
      <c r="D4" s="18"/>
    </row>
    <row r="5" spans="1:16" ht="12.75">
      <c r="A5" s="843" t="s">
        <v>282</v>
      </c>
      <c r="B5" s="825" t="s">
        <v>844</v>
      </c>
      <c r="C5" s="825" t="s">
        <v>845</v>
      </c>
      <c r="D5" s="825" t="s">
        <v>846</v>
      </c>
      <c r="E5" s="828" t="s">
        <v>281</v>
      </c>
      <c r="F5" s="830"/>
      <c r="G5" s="828" t="s">
        <v>847</v>
      </c>
      <c r="H5" s="829"/>
      <c r="I5" s="829"/>
      <c r="J5" s="829"/>
      <c r="K5" s="829"/>
      <c r="L5" s="829"/>
      <c r="M5" s="829"/>
      <c r="N5" s="829"/>
      <c r="O5" s="829"/>
      <c r="P5" s="830"/>
    </row>
    <row r="6" spans="1:16" ht="12.75">
      <c r="A6" s="843"/>
      <c r="B6" s="826"/>
      <c r="C6" s="826"/>
      <c r="D6" s="826"/>
      <c r="E6" s="825" t="s">
        <v>848</v>
      </c>
      <c r="F6" s="825" t="s">
        <v>849</v>
      </c>
      <c r="G6" s="828" t="s">
        <v>850</v>
      </c>
      <c r="H6" s="829"/>
      <c r="I6" s="829"/>
      <c r="J6" s="829"/>
      <c r="K6" s="829"/>
      <c r="L6" s="829"/>
      <c r="M6" s="829"/>
      <c r="N6" s="829"/>
      <c r="O6" s="829"/>
      <c r="P6" s="830"/>
    </row>
    <row r="7" spans="1:16" ht="12.75">
      <c r="A7" s="843"/>
      <c r="B7" s="826"/>
      <c r="C7" s="826"/>
      <c r="D7" s="826"/>
      <c r="E7" s="826"/>
      <c r="F7" s="826"/>
      <c r="G7" s="825" t="s">
        <v>851</v>
      </c>
      <c r="H7" s="831" t="s">
        <v>852</v>
      </c>
      <c r="I7" s="832"/>
      <c r="J7" s="832"/>
      <c r="K7" s="832"/>
      <c r="L7" s="832"/>
      <c r="M7" s="832"/>
      <c r="N7" s="832"/>
      <c r="O7" s="832"/>
      <c r="P7" s="833"/>
    </row>
    <row r="8" spans="1:16" ht="12.75">
      <c r="A8" s="843"/>
      <c r="B8" s="826"/>
      <c r="C8" s="826"/>
      <c r="D8" s="826"/>
      <c r="E8" s="826"/>
      <c r="F8" s="826"/>
      <c r="G8" s="826"/>
      <c r="H8" s="828" t="s">
        <v>853</v>
      </c>
      <c r="I8" s="829"/>
      <c r="J8" s="829"/>
      <c r="K8" s="830"/>
      <c r="L8" s="837" t="s">
        <v>849</v>
      </c>
      <c r="M8" s="838"/>
      <c r="N8" s="838"/>
      <c r="O8" s="838"/>
      <c r="P8" s="839"/>
    </row>
    <row r="9" spans="1:16" ht="12.75">
      <c r="A9" s="843"/>
      <c r="B9" s="826"/>
      <c r="C9" s="826"/>
      <c r="D9" s="826"/>
      <c r="E9" s="826"/>
      <c r="F9" s="826"/>
      <c r="G9" s="826"/>
      <c r="H9" s="825" t="s">
        <v>854</v>
      </c>
      <c r="I9" s="840" t="s">
        <v>855</v>
      </c>
      <c r="J9" s="841"/>
      <c r="K9" s="842"/>
      <c r="L9" s="825" t="s">
        <v>856</v>
      </c>
      <c r="M9" s="837" t="s">
        <v>855</v>
      </c>
      <c r="N9" s="838"/>
      <c r="O9" s="838"/>
      <c r="P9" s="839"/>
    </row>
    <row r="10" spans="1:16" ht="67.5">
      <c r="A10" s="843"/>
      <c r="B10" s="827"/>
      <c r="C10" s="827"/>
      <c r="D10" s="827"/>
      <c r="E10" s="827"/>
      <c r="F10" s="827"/>
      <c r="G10" s="827"/>
      <c r="H10" s="827"/>
      <c r="I10" s="682" t="s">
        <v>857</v>
      </c>
      <c r="J10" s="682" t="s">
        <v>858</v>
      </c>
      <c r="K10" s="682" t="s">
        <v>859</v>
      </c>
      <c r="L10" s="827"/>
      <c r="M10" s="682" t="s">
        <v>860</v>
      </c>
      <c r="N10" s="682" t="s">
        <v>857</v>
      </c>
      <c r="O10" s="682" t="s">
        <v>858</v>
      </c>
      <c r="P10" s="682" t="s">
        <v>859</v>
      </c>
    </row>
    <row r="11" spans="1:16" ht="12.75">
      <c r="A11" s="402">
        <v>1</v>
      </c>
      <c r="B11" s="402">
        <v>2</v>
      </c>
      <c r="C11" s="402">
        <v>3</v>
      </c>
      <c r="D11" s="402">
        <v>4</v>
      </c>
      <c r="E11" s="402">
        <v>5</v>
      </c>
      <c r="F11" s="402">
        <v>6</v>
      </c>
      <c r="G11" s="402">
        <v>7</v>
      </c>
      <c r="H11" s="402">
        <v>8</v>
      </c>
      <c r="I11" s="402">
        <v>9</v>
      </c>
      <c r="J11" s="402">
        <v>10</v>
      </c>
      <c r="K11" s="402">
        <v>11</v>
      </c>
      <c r="L11" s="402">
        <v>12</v>
      </c>
      <c r="M11" s="402">
        <v>13</v>
      </c>
      <c r="N11" s="402">
        <v>14</v>
      </c>
      <c r="O11" s="402">
        <v>15</v>
      </c>
      <c r="P11" s="402">
        <v>16</v>
      </c>
    </row>
    <row r="12" spans="1:16" ht="12.75">
      <c r="A12" s="680" t="s">
        <v>292</v>
      </c>
      <c r="B12" s="680" t="s">
        <v>861</v>
      </c>
      <c r="C12" s="683"/>
      <c r="D12" s="689">
        <f>D16+D24</f>
        <v>13428932</v>
      </c>
      <c r="E12" s="689">
        <f aca="true" t="shared" si="0" ref="E12:P12">E16+E24</f>
        <v>5454592</v>
      </c>
      <c r="F12" s="689">
        <f t="shared" si="0"/>
        <v>7974340</v>
      </c>
      <c r="G12" s="689">
        <f t="shared" si="0"/>
        <v>6707267</v>
      </c>
      <c r="H12" s="689">
        <f t="shared" si="0"/>
        <v>2749612</v>
      </c>
      <c r="I12" s="689">
        <f t="shared" si="0"/>
        <v>334439</v>
      </c>
      <c r="J12" s="689">
        <f t="shared" si="0"/>
        <v>0</v>
      </c>
      <c r="K12" s="689">
        <f t="shared" si="0"/>
        <v>2415173</v>
      </c>
      <c r="L12" s="689">
        <f t="shared" si="0"/>
        <v>3957655</v>
      </c>
      <c r="M12" s="689">
        <f t="shared" si="0"/>
        <v>3957655</v>
      </c>
      <c r="N12" s="689">
        <f t="shared" si="0"/>
        <v>0</v>
      </c>
      <c r="O12" s="689">
        <f t="shared" si="0"/>
        <v>0</v>
      </c>
      <c r="P12" s="689">
        <f t="shared" si="0"/>
        <v>0</v>
      </c>
    </row>
    <row r="13" spans="1:16" ht="12.75">
      <c r="A13" s="710" t="s">
        <v>862</v>
      </c>
      <c r="B13" s="844" t="s">
        <v>863</v>
      </c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6"/>
    </row>
    <row r="14" spans="1:16" ht="12.75">
      <c r="A14" s="710"/>
      <c r="B14" s="834" t="s">
        <v>864</v>
      </c>
      <c r="C14" s="835"/>
      <c r="D14" s="835"/>
      <c r="E14" s="835"/>
      <c r="F14" s="835"/>
      <c r="G14" s="835"/>
      <c r="H14" s="835"/>
      <c r="I14" s="835"/>
      <c r="J14" s="835"/>
      <c r="K14" s="835"/>
      <c r="L14" s="835"/>
      <c r="M14" s="835"/>
      <c r="N14" s="835"/>
      <c r="O14" s="835"/>
      <c r="P14" s="836"/>
    </row>
    <row r="15" spans="1:16" ht="12.75">
      <c r="A15" s="710"/>
      <c r="B15" s="834" t="s">
        <v>865</v>
      </c>
      <c r="C15" s="835"/>
      <c r="D15" s="835"/>
      <c r="E15" s="835"/>
      <c r="F15" s="835"/>
      <c r="G15" s="835"/>
      <c r="H15" s="835"/>
      <c r="I15" s="835"/>
      <c r="J15" s="835"/>
      <c r="K15" s="835"/>
      <c r="L15" s="835"/>
      <c r="M15" s="835"/>
      <c r="N15" s="835"/>
      <c r="O15" s="835"/>
      <c r="P15" s="836"/>
    </row>
    <row r="16" spans="1:16" ht="12.75">
      <c r="A16" s="710"/>
      <c r="B16" s="684" t="s">
        <v>866</v>
      </c>
      <c r="C16" s="684" t="s">
        <v>867</v>
      </c>
      <c r="D16" s="690">
        <f aca="true" t="shared" si="1" ref="D16:P16">D17+D18+D19</f>
        <v>6473493</v>
      </c>
      <c r="E16" s="690">
        <f t="shared" si="1"/>
        <v>1867428</v>
      </c>
      <c r="F16" s="690">
        <f t="shared" si="1"/>
        <v>4606065</v>
      </c>
      <c r="G16" s="690">
        <f t="shared" si="1"/>
        <v>2285208</v>
      </c>
      <c r="H16" s="690">
        <f t="shared" si="1"/>
        <v>610662</v>
      </c>
      <c r="I16" s="690">
        <f t="shared" si="1"/>
        <v>334439</v>
      </c>
      <c r="J16" s="690">
        <f t="shared" si="1"/>
        <v>0</v>
      </c>
      <c r="K16" s="690">
        <f t="shared" si="1"/>
        <v>276223</v>
      </c>
      <c r="L16" s="690">
        <f t="shared" si="1"/>
        <v>1674546</v>
      </c>
      <c r="M16" s="690">
        <f t="shared" si="1"/>
        <v>1674546</v>
      </c>
      <c r="N16" s="690">
        <f t="shared" si="1"/>
        <v>0</v>
      </c>
      <c r="O16" s="690">
        <f t="shared" si="1"/>
        <v>0</v>
      </c>
      <c r="P16" s="690">
        <f t="shared" si="1"/>
        <v>0</v>
      </c>
    </row>
    <row r="17" spans="1:16" ht="12.75">
      <c r="A17" s="710"/>
      <c r="B17" s="21" t="s">
        <v>868</v>
      </c>
      <c r="C17" s="21"/>
      <c r="D17" s="70">
        <f>E17+F17</f>
        <v>4188285</v>
      </c>
      <c r="E17" s="70">
        <v>1256766</v>
      </c>
      <c r="F17" s="70">
        <v>2931519</v>
      </c>
      <c r="G17" s="70"/>
      <c r="H17" s="70"/>
      <c r="I17" s="168"/>
      <c r="J17" s="70">
        <v>0</v>
      </c>
      <c r="K17" s="70"/>
      <c r="L17" s="70"/>
      <c r="M17" s="70"/>
      <c r="N17" s="70">
        <v>0</v>
      </c>
      <c r="O17" s="70">
        <v>0</v>
      </c>
      <c r="P17" s="70">
        <v>0</v>
      </c>
    </row>
    <row r="18" spans="1:16" ht="12.75">
      <c r="A18" s="710"/>
      <c r="B18" s="685" t="s">
        <v>869</v>
      </c>
      <c r="C18" s="686"/>
      <c r="D18" s="70">
        <f>E18+F18</f>
        <v>2285208</v>
      </c>
      <c r="E18" s="170">
        <f>H18</f>
        <v>610662</v>
      </c>
      <c r="F18" s="170">
        <f>L18</f>
        <v>1674546</v>
      </c>
      <c r="G18" s="170">
        <f>H18+L18</f>
        <v>2285208</v>
      </c>
      <c r="H18" s="170">
        <f>I18+J18+K18</f>
        <v>610662</v>
      </c>
      <c r="I18" s="170">
        <v>334439</v>
      </c>
      <c r="J18" s="170">
        <v>0</v>
      </c>
      <c r="K18" s="170">
        <v>276223</v>
      </c>
      <c r="L18" s="170">
        <f>M18+N18</f>
        <v>1674546</v>
      </c>
      <c r="M18" s="170">
        <f>'Z 2 '!G43</f>
        <v>1674546</v>
      </c>
      <c r="N18" s="170">
        <v>0</v>
      </c>
      <c r="O18" s="170">
        <v>0</v>
      </c>
      <c r="P18" s="170">
        <v>0</v>
      </c>
    </row>
    <row r="19" spans="1:16" ht="12.75">
      <c r="A19" s="710"/>
      <c r="B19" s="21" t="s">
        <v>517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.75">
      <c r="A20" s="710"/>
      <c r="B20" s="21" t="s">
        <v>518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2.75">
      <c r="A21" s="710"/>
      <c r="B21" s="844" t="s">
        <v>870</v>
      </c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6"/>
    </row>
    <row r="22" spans="1:16" ht="12.75">
      <c r="A22" s="710"/>
      <c r="B22" s="834" t="s">
        <v>864</v>
      </c>
      <c r="C22" s="835"/>
      <c r="D22" s="835"/>
      <c r="E22" s="835"/>
      <c r="F22" s="835"/>
      <c r="G22" s="835"/>
      <c r="H22" s="835"/>
      <c r="I22" s="835"/>
      <c r="J22" s="835"/>
      <c r="K22" s="835"/>
      <c r="L22" s="835"/>
      <c r="M22" s="835"/>
      <c r="N22" s="835"/>
      <c r="O22" s="835"/>
      <c r="P22" s="836"/>
    </row>
    <row r="23" spans="1:16" ht="12.75">
      <c r="A23" s="710"/>
      <c r="B23" s="834" t="s">
        <v>871</v>
      </c>
      <c r="C23" s="835"/>
      <c r="D23" s="835"/>
      <c r="E23" s="835"/>
      <c r="F23" s="835"/>
      <c r="G23" s="835"/>
      <c r="H23" s="835"/>
      <c r="I23" s="835"/>
      <c r="J23" s="835"/>
      <c r="K23" s="835"/>
      <c r="L23" s="835"/>
      <c r="M23" s="835"/>
      <c r="N23" s="835"/>
      <c r="O23" s="835"/>
      <c r="P23" s="836"/>
    </row>
    <row r="24" spans="1:16" ht="12.75">
      <c r="A24" s="710"/>
      <c r="B24" s="684" t="s">
        <v>866</v>
      </c>
      <c r="C24" s="684" t="s">
        <v>872</v>
      </c>
      <c r="D24" s="690">
        <f>D25+D26+D27</f>
        <v>6955439</v>
      </c>
      <c r="E24" s="690">
        <f aca="true" t="shared" si="2" ref="E24:P24">E25+E26+E27</f>
        <v>3587164</v>
      </c>
      <c r="F24" s="690">
        <f t="shared" si="2"/>
        <v>3368275</v>
      </c>
      <c r="G24" s="690">
        <f t="shared" si="2"/>
        <v>4422059</v>
      </c>
      <c r="H24" s="690">
        <f t="shared" si="2"/>
        <v>2138950</v>
      </c>
      <c r="I24" s="690">
        <f t="shared" si="2"/>
        <v>0</v>
      </c>
      <c r="J24" s="690">
        <f t="shared" si="2"/>
        <v>0</v>
      </c>
      <c r="K24" s="690">
        <f t="shared" si="2"/>
        <v>2138950</v>
      </c>
      <c r="L24" s="690">
        <f t="shared" si="2"/>
        <v>2283109</v>
      </c>
      <c r="M24" s="690">
        <f t="shared" si="2"/>
        <v>2283109</v>
      </c>
      <c r="N24" s="690">
        <f t="shared" si="2"/>
        <v>0</v>
      </c>
      <c r="O24" s="690">
        <f t="shared" si="2"/>
        <v>0</v>
      </c>
      <c r="P24" s="690">
        <f t="shared" si="2"/>
        <v>0</v>
      </c>
    </row>
    <row r="25" spans="1:16" ht="12.75">
      <c r="A25" s="710"/>
      <c r="B25" s="21" t="s">
        <v>868</v>
      </c>
      <c r="C25" s="21"/>
      <c r="D25" s="70">
        <f>E25+F25</f>
        <v>1668590</v>
      </c>
      <c r="E25" s="70">
        <v>838319</v>
      </c>
      <c r="F25" s="70">
        <v>830271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1:16" ht="12.75">
      <c r="A26" s="710"/>
      <c r="B26" s="685" t="s">
        <v>869</v>
      </c>
      <c r="C26" s="686"/>
      <c r="D26" s="70">
        <f>E26+F26</f>
        <v>4422059</v>
      </c>
      <c r="E26" s="70">
        <f>H26</f>
        <v>2138950</v>
      </c>
      <c r="F26" s="70">
        <f>L26</f>
        <v>2283109</v>
      </c>
      <c r="G26" s="70">
        <f>H26+L26</f>
        <v>4422059</v>
      </c>
      <c r="H26" s="170">
        <f>I26+J26+K26</f>
        <v>2138950</v>
      </c>
      <c r="I26" s="170"/>
      <c r="J26" s="170"/>
      <c r="K26" s="170">
        <f>'Z 2 '!G378</f>
        <v>2138950</v>
      </c>
      <c r="L26" s="170">
        <f>M26+N26+O26+P26</f>
        <v>2283109</v>
      </c>
      <c r="M26" s="170">
        <f>'Z 2 '!G377</f>
        <v>2283109</v>
      </c>
      <c r="N26" s="170"/>
      <c r="O26" s="170"/>
      <c r="P26" s="170"/>
    </row>
    <row r="27" spans="1:16" ht="12.75">
      <c r="A27" s="710"/>
      <c r="B27" s="21" t="s">
        <v>517</v>
      </c>
      <c r="C27" s="21"/>
      <c r="D27" s="70">
        <f>E27+F27</f>
        <v>864790</v>
      </c>
      <c r="E27" s="70">
        <v>609895</v>
      </c>
      <c r="F27" s="70">
        <v>254895</v>
      </c>
      <c r="G27" s="70"/>
      <c r="H27" s="170"/>
      <c r="I27" s="70"/>
      <c r="J27" s="70"/>
      <c r="K27" s="70"/>
      <c r="L27" s="170"/>
      <c r="M27" s="70"/>
      <c r="N27" s="70"/>
      <c r="O27" s="70"/>
      <c r="P27" s="70"/>
    </row>
    <row r="28" spans="1:16" ht="12.75">
      <c r="A28" s="710"/>
      <c r="B28" s="21" t="s">
        <v>518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2.75">
      <c r="A29" s="687" t="s">
        <v>293</v>
      </c>
      <c r="B29" s="688" t="s">
        <v>873</v>
      </c>
      <c r="C29" s="688"/>
      <c r="D29" s="102">
        <f>D33+D41</f>
        <v>927595</v>
      </c>
      <c r="E29" s="102">
        <f aca="true" t="shared" si="3" ref="E29:P29">E33+E41</f>
        <v>295156</v>
      </c>
      <c r="F29" s="102">
        <f t="shared" si="3"/>
        <v>632439</v>
      </c>
      <c r="G29" s="102">
        <f t="shared" si="3"/>
        <v>618728</v>
      </c>
      <c r="H29" s="102">
        <f t="shared" si="3"/>
        <v>190675</v>
      </c>
      <c r="I29" s="102">
        <f t="shared" si="3"/>
        <v>0</v>
      </c>
      <c r="J29" s="102">
        <f t="shared" si="3"/>
        <v>0</v>
      </c>
      <c r="K29" s="102">
        <f t="shared" si="3"/>
        <v>190675</v>
      </c>
      <c r="L29" s="102">
        <f t="shared" si="3"/>
        <v>428053</v>
      </c>
      <c r="M29" s="102">
        <f t="shared" si="3"/>
        <v>0</v>
      </c>
      <c r="N29" s="102">
        <f t="shared" si="3"/>
        <v>0</v>
      </c>
      <c r="O29" s="102">
        <f t="shared" si="3"/>
        <v>0</v>
      </c>
      <c r="P29" s="102">
        <f t="shared" si="3"/>
        <v>427397</v>
      </c>
    </row>
    <row r="30" spans="1:16" ht="12.75">
      <c r="A30" s="710" t="s">
        <v>874</v>
      </c>
      <c r="B30" s="844" t="s">
        <v>875</v>
      </c>
      <c r="C30" s="845"/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6"/>
    </row>
    <row r="31" spans="1:16" ht="12.75">
      <c r="A31" s="710"/>
      <c r="B31" s="834" t="s">
        <v>876</v>
      </c>
      <c r="C31" s="835"/>
      <c r="D31" s="835"/>
      <c r="E31" s="835"/>
      <c r="F31" s="835"/>
      <c r="G31" s="835"/>
      <c r="H31" s="835"/>
      <c r="I31" s="835"/>
      <c r="J31" s="835"/>
      <c r="K31" s="835"/>
      <c r="L31" s="835"/>
      <c r="M31" s="835"/>
      <c r="N31" s="835"/>
      <c r="O31" s="835"/>
      <c r="P31" s="836"/>
    </row>
    <row r="32" spans="1:16" ht="12.75">
      <c r="A32" s="710"/>
      <c r="B32" s="834" t="s">
        <v>877</v>
      </c>
      <c r="C32" s="835"/>
      <c r="D32" s="835"/>
      <c r="E32" s="835"/>
      <c r="F32" s="835"/>
      <c r="G32" s="835"/>
      <c r="H32" s="835"/>
      <c r="I32" s="835"/>
      <c r="J32" s="835"/>
      <c r="K32" s="835"/>
      <c r="L32" s="835"/>
      <c r="M32" s="835"/>
      <c r="N32" s="835"/>
      <c r="O32" s="835"/>
      <c r="P32" s="836"/>
    </row>
    <row r="33" spans="1:16" ht="12.75">
      <c r="A33" s="710"/>
      <c r="B33" s="684" t="s">
        <v>866</v>
      </c>
      <c r="C33" s="684" t="s">
        <v>878</v>
      </c>
      <c r="D33" s="690">
        <f>E33+F33</f>
        <v>598367</v>
      </c>
      <c r="E33" s="690">
        <f>E34+E35</f>
        <v>189803</v>
      </c>
      <c r="F33" s="690">
        <f>F34+F35</f>
        <v>408564</v>
      </c>
      <c r="G33" s="690">
        <f>H33+L33</f>
        <v>418198</v>
      </c>
      <c r="H33" s="690">
        <f>H34+H35</f>
        <v>126505</v>
      </c>
      <c r="I33" s="690">
        <f>I34+I35</f>
        <v>0</v>
      </c>
      <c r="J33" s="690">
        <f>J34+J35</f>
        <v>0</v>
      </c>
      <c r="K33" s="690">
        <f>K34+K35</f>
        <v>126505</v>
      </c>
      <c r="L33" s="690">
        <f>L34+L35+L36</f>
        <v>291693</v>
      </c>
      <c r="M33" s="690">
        <f>M34+M35+M36</f>
        <v>0</v>
      </c>
      <c r="N33" s="690">
        <f>N34+N35+N36</f>
        <v>0</v>
      </c>
      <c r="O33" s="684">
        <f>O34+O35+O36</f>
        <v>0</v>
      </c>
      <c r="P33" s="684">
        <f>P34+P35+P36</f>
        <v>291037</v>
      </c>
    </row>
    <row r="34" spans="1:16" ht="12.75">
      <c r="A34" s="710"/>
      <c r="B34" s="21" t="s">
        <v>868</v>
      </c>
      <c r="C34" s="21"/>
      <c r="D34" s="170">
        <f>E34+F34</f>
        <v>180169</v>
      </c>
      <c r="E34" s="170">
        <v>63298</v>
      </c>
      <c r="F34" s="170">
        <v>116871</v>
      </c>
      <c r="G34" s="70"/>
      <c r="H34" s="170"/>
      <c r="I34" s="70"/>
      <c r="J34" s="70"/>
      <c r="K34" s="70"/>
      <c r="L34" s="170"/>
      <c r="M34" s="70">
        <v>0</v>
      </c>
      <c r="N34" s="70">
        <v>0</v>
      </c>
      <c r="O34" s="21">
        <v>0</v>
      </c>
      <c r="P34" s="21"/>
    </row>
    <row r="35" spans="1:16" ht="12.75">
      <c r="A35" s="710"/>
      <c r="B35" s="685" t="s">
        <v>869</v>
      </c>
      <c r="C35" s="686"/>
      <c r="D35" s="170">
        <f>E35+F35</f>
        <v>418198</v>
      </c>
      <c r="E35" s="170">
        <f>H35</f>
        <v>126505</v>
      </c>
      <c r="F35" s="170">
        <f>L35</f>
        <v>291693</v>
      </c>
      <c r="G35" s="70">
        <f>H35+L35</f>
        <v>418198</v>
      </c>
      <c r="H35" s="170">
        <f>I35+J35+K35</f>
        <v>126505</v>
      </c>
      <c r="I35" s="170"/>
      <c r="J35" s="170"/>
      <c r="K35" s="170">
        <v>126505</v>
      </c>
      <c r="L35" s="170">
        <v>291693</v>
      </c>
      <c r="M35" s="170">
        <v>0</v>
      </c>
      <c r="N35" s="170">
        <v>0</v>
      </c>
      <c r="O35" s="686">
        <v>0</v>
      </c>
      <c r="P35" s="686">
        <v>291037</v>
      </c>
    </row>
    <row r="36" spans="1:16" ht="12.75">
      <c r="A36" s="710"/>
      <c r="B36" s="21" t="s">
        <v>517</v>
      </c>
      <c r="C36" s="21"/>
      <c r="D36" s="21"/>
      <c r="E36" s="21"/>
      <c r="F36" s="21"/>
      <c r="G36" s="21"/>
      <c r="H36" s="21"/>
      <c r="I36" s="21"/>
      <c r="J36" s="21"/>
      <c r="K36" s="21"/>
      <c r="L36" s="686">
        <f>M36+N36+O36+P36</f>
        <v>0</v>
      </c>
      <c r="M36" s="21"/>
      <c r="N36" s="21"/>
      <c r="O36" s="21"/>
      <c r="P36" s="21"/>
    </row>
    <row r="37" spans="1:16" ht="12.75">
      <c r="A37" s="710"/>
      <c r="B37" s="21" t="s">
        <v>518</v>
      </c>
      <c r="C37" s="21"/>
      <c r="D37" s="21"/>
      <c r="E37" s="21"/>
      <c r="F37" s="21"/>
      <c r="G37" s="21"/>
      <c r="H37" s="21"/>
      <c r="I37" s="21"/>
      <c r="J37" s="21"/>
      <c r="K37" s="21"/>
      <c r="L37" s="686">
        <f>M37+N37+O37+P37</f>
        <v>0</v>
      </c>
      <c r="M37" s="21"/>
      <c r="N37" s="21"/>
      <c r="O37" s="21"/>
      <c r="P37" s="21"/>
    </row>
    <row r="38" spans="1:16" ht="12.75">
      <c r="A38" s="710" t="s">
        <v>879</v>
      </c>
      <c r="B38" s="844" t="s">
        <v>880</v>
      </c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5"/>
      <c r="P38" s="846"/>
    </row>
    <row r="39" spans="1:16" ht="12.75">
      <c r="A39" s="710"/>
      <c r="B39" s="834" t="s">
        <v>876</v>
      </c>
      <c r="C39" s="835"/>
      <c r="D39" s="835"/>
      <c r="E39" s="835"/>
      <c r="F39" s="835"/>
      <c r="G39" s="835"/>
      <c r="H39" s="835"/>
      <c r="I39" s="835"/>
      <c r="J39" s="835"/>
      <c r="K39" s="835"/>
      <c r="L39" s="835"/>
      <c r="M39" s="835"/>
      <c r="N39" s="835"/>
      <c r="O39" s="835"/>
      <c r="P39" s="836"/>
    </row>
    <row r="40" spans="1:16" ht="12.75">
      <c r="A40" s="710"/>
      <c r="B40" s="834" t="s">
        <v>877</v>
      </c>
      <c r="C40" s="835"/>
      <c r="D40" s="835"/>
      <c r="E40" s="835"/>
      <c r="F40" s="835"/>
      <c r="G40" s="835"/>
      <c r="H40" s="835"/>
      <c r="I40" s="835"/>
      <c r="J40" s="835"/>
      <c r="K40" s="835"/>
      <c r="L40" s="835"/>
      <c r="M40" s="835"/>
      <c r="N40" s="835"/>
      <c r="O40" s="835"/>
      <c r="P40" s="836"/>
    </row>
    <row r="41" spans="1:16" ht="12.75">
      <c r="A41" s="710"/>
      <c r="B41" s="684" t="s">
        <v>866</v>
      </c>
      <c r="C41" s="684" t="s">
        <v>881</v>
      </c>
      <c r="D41" s="690">
        <f>E41+F41</f>
        <v>329228</v>
      </c>
      <c r="E41" s="690">
        <f>E42+E43</f>
        <v>105353</v>
      </c>
      <c r="F41" s="690">
        <f>F42+F43</f>
        <v>223875</v>
      </c>
      <c r="G41" s="690">
        <f>L41+H41</f>
        <v>200530</v>
      </c>
      <c r="H41" s="690">
        <f>H42+H43+H44+H45</f>
        <v>64170</v>
      </c>
      <c r="I41" s="690">
        <f>I42+I43+I44+I45</f>
        <v>0</v>
      </c>
      <c r="J41" s="690">
        <f>J42+J43+J44+J45</f>
        <v>0</v>
      </c>
      <c r="K41" s="690">
        <f>K42+K43+K44+K45</f>
        <v>64170</v>
      </c>
      <c r="L41" s="690">
        <f>L42+L43+L44+L45</f>
        <v>136360</v>
      </c>
      <c r="M41" s="690"/>
      <c r="N41" s="690"/>
      <c r="O41" s="684"/>
      <c r="P41" s="684">
        <f>P42+P43+P44+P45</f>
        <v>136360</v>
      </c>
    </row>
    <row r="42" spans="1:16" ht="12.75">
      <c r="A42" s="710"/>
      <c r="B42" s="21" t="s">
        <v>868</v>
      </c>
      <c r="C42" s="21"/>
      <c r="D42" s="170">
        <f>E42+F42</f>
        <v>128698</v>
      </c>
      <c r="E42" s="170">
        <v>41183</v>
      </c>
      <c r="F42" s="170">
        <v>87515</v>
      </c>
      <c r="G42" s="170"/>
      <c r="H42" s="170"/>
      <c r="I42" s="691"/>
      <c r="J42" s="70"/>
      <c r="K42" s="70"/>
      <c r="L42" s="170"/>
      <c r="M42" s="70"/>
      <c r="N42" s="70"/>
      <c r="O42" s="21"/>
      <c r="P42" s="21"/>
    </row>
    <row r="43" spans="1:16" ht="12.75">
      <c r="A43" s="710"/>
      <c r="B43" s="685" t="s">
        <v>869</v>
      </c>
      <c r="C43" s="686"/>
      <c r="D43" s="170">
        <f>E43+F43</f>
        <v>200530</v>
      </c>
      <c r="E43" s="170">
        <f>H43</f>
        <v>64170</v>
      </c>
      <c r="F43" s="170">
        <f>L43</f>
        <v>136360</v>
      </c>
      <c r="G43" s="170">
        <f>L43+H43</f>
        <v>200530</v>
      </c>
      <c r="H43" s="170">
        <f>I43+J43+K43</f>
        <v>64170</v>
      </c>
      <c r="I43" s="170"/>
      <c r="J43" s="170"/>
      <c r="K43" s="170">
        <v>64170</v>
      </c>
      <c r="L43" s="170">
        <f>M43+N43+O43+P43</f>
        <v>136360</v>
      </c>
      <c r="M43" s="170"/>
      <c r="N43" s="170"/>
      <c r="O43" s="686"/>
      <c r="P43" s="686">
        <v>136360</v>
      </c>
    </row>
    <row r="44" spans="1:16" ht="12.75">
      <c r="A44" s="710"/>
      <c r="B44" s="21" t="s">
        <v>517</v>
      </c>
      <c r="C44" s="21"/>
      <c r="D44" s="170">
        <f>E44+F44</f>
        <v>0</v>
      </c>
      <c r="E44" s="170">
        <f>H44</f>
        <v>0</v>
      </c>
      <c r="F44" s="170">
        <f>L44</f>
        <v>0</v>
      </c>
      <c r="G44" s="170">
        <f>L44+H44</f>
        <v>0</v>
      </c>
      <c r="H44" s="170">
        <f>I44+J44+K44</f>
        <v>0</v>
      </c>
      <c r="I44" s="70"/>
      <c r="J44" s="70"/>
      <c r="K44" s="70"/>
      <c r="L44" s="170">
        <f>M44+N44+O44+P44</f>
        <v>0</v>
      </c>
      <c r="M44" s="70"/>
      <c r="N44" s="70"/>
      <c r="O44" s="21"/>
      <c r="P44" s="21"/>
    </row>
    <row r="45" spans="1:16" ht="12.75">
      <c r="A45" s="710"/>
      <c r="B45" s="21" t="s">
        <v>518</v>
      </c>
      <c r="C45" s="21"/>
      <c r="D45" s="686">
        <f>E45+F45</f>
        <v>0</v>
      </c>
      <c r="E45" s="686">
        <f>H45</f>
        <v>0</v>
      </c>
      <c r="F45" s="686">
        <f>L45</f>
        <v>0</v>
      </c>
      <c r="G45" s="686">
        <f>L45+H45</f>
        <v>0</v>
      </c>
      <c r="H45" s="686">
        <f>I45+J45+K45</f>
        <v>0</v>
      </c>
      <c r="I45" s="21"/>
      <c r="J45" s="21"/>
      <c r="K45" s="21"/>
      <c r="L45" s="686">
        <f>M45+N45+O45+P45</f>
        <v>0</v>
      </c>
      <c r="M45" s="21"/>
      <c r="N45" s="21"/>
      <c r="O45" s="21"/>
      <c r="P45" s="21"/>
    </row>
    <row r="46" spans="1:16" ht="12.75">
      <c r="A46" s="679"/>
      <c r="B46" s="679" t="s">
        <v>882</v>
      </c>
      <c r="C46" s="679"/>
      <c r="D46" s="750">
        <f>D12+D29</f>
        <v>14356527</v>
      </c>
      <c r="E46" s="750">
        <f aca="true" t="shared" si="4" ref="E46:P46">E12+E29</f>
        <v>5749748</v>
      </c>
      <c r="F46" s="750">
        <f t="shared" si="4"/>
        <v>8606779</v>
      </c>
      <c r="G46" s="750">
        <f t="shared" si="4"/>
        <v>7325995</v>
      </c>
      <c r="H46" s="750">
        <f t="shared" si="4"/>
        <v>2940287</v>
      </c>
      <c r="I46" s="750">
        <f t="shared" si="4"/>
        <v>334439</v>
      </c>
      <c r="J46" s="750">
        <f t="shared" si="4"/>
        <v>0</v>
      </c>
      <c r="K46" s="750">
        <f t="shared" si="4"/>
        <v>2605848</v>
      </c>
      <c r="L46" s="750">
        <f t="shared" si="4"/>
        <v>4385708</v>
      </c>
      <c r="M46" s="750">
        <f t="shared" si="4"/>
        <v>3957655</v>
      </c>
      <c r="N46" s="750">
        <f t="shared" si="4"/>
        <v>0</v>
      </c>
      <c r="O46" s="750">
        <f t="shared" si="4"/>
        <v>0</v>
      </c>
      <c r="P46" s="750">
        <f t="shared" si="4"/>
        <v>427397</v>
      </c>
    </row>
    <row r="47" spans="1:16" ht="12.75">
      <c r="A47" s="68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86"/>
      <c r="M47" s="186" t="s">
        <v>458</v>
      </c>
      <c r="N47" s="186"/>
      <c r="O47" s="19"/>
      <c r="P47" s="19"/>
    </row>
    <row r="49" ht="12.75">
      <c r="M49" s="100" t="s">
        <v>468</v>
      </c>
    </row>
  </sheetData>
  <mergeCells count="35">
    <mergeCell ref="J1:P1"/>
    <mergeCell ref="A3:O3"/>
    <mergeCell ref="A38:A45"/>
    <mergeCell ref="B38:P38"/>
    <mergeCell ref="B39:P39"/>
    <mergeCell ref="B40:P40"/>
    <mergeCell ref="A30:A37"/>
    <mergeCell ref="B30:P30"/>
    <mergeCell ref="B31:P31"/>
    <mergeCell ref="B32:P32"/>
    <mergeCell ref="A5:A10"/>
    <mergeCell ref="B5:B10"/>
    <mergeCell ref="C5:C10"/>
    <mergeCell ref="A21:A28"/>
    <mergeCell ref="B21:P21"/>
    <mergeCell ref="B22:P22"/>
    <mergeCell ref="B23:P23"/>
    <mergeCell ref="A13:A20"/>
    <mergeCell ref="B13:P13"/>
    <mergeCell ref="B14:P14"/>
    <mergeCell ref="B15:P15"/>
    <mergeCell ref="L8:P8"/>
    <mergeCell ref="I9:K9"/>
    <mergeCell ref="L9:L10"/>
    <mergeCell ref="M9:P9"/>
    <mergeCell ref="H9:H10"/>
    <mergeCell ref="D5:D10"/>
    <mergeCell ref="E5:F5"/>
    <mergeCell ref="G5:P5"/>
    <mergeCell ref="E6:E10"/>
    <mergeCell ref="F6:F10"/>
    <mergeCell ref="G6:P6"/>
    <mergeCell ref="G7:G10"/>
    <mergeCell ref="H7:P7"/>
    <mergeCell ref="H8:K8"/>
  </mergeCells>
  <printOptions/>
  <pageMargins left="0.5905511811023623" right="0.3937007874015748" top="0" bottom="0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8"/>
  <sheetViews>
    <sheetView workbookViewId="0" topLeftCell="A1">
      <selection activeCell="E1" sqref="E1:L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45.875" style="0" customWidth="1"/>
    <col min="5" max="5" width="14.625" style="0" customWidth="1"/>
    <col min="6" max="6" width="12.625" style="0" customWidth="1"/>
    <col min="7" max="7" width="11.75390625" style="0" customWidth="1"/>
    <col min="8" max="9" width="12.625" style="0" customWidth="1"/>
    <col min="10" max="10" width="11.00390625" style="0" customWidth="1"/>
    <col min="11" max="11" width="11.625" style="0" customWidth="1"/>
    <col min="12" max="12" width="11.375" style="0" customWidth="1"/>
  </cols>
  <sheetData>
    <row r="1" spans="5:12" ht="15.75" customHeight="1">
      <c r="E1" s="872" t="s">
        <v>2</v>
      </c>
      <c r="F1" s="872"/>
      <c r="G1" s="872"/>
      <c r="H1" s="872"/>
      <c r="I1" s="872"/>
      <c r="J1" s="872"/>
      <c r="K1" s="872"/>
      <c r="L1" s="872"/>
    </row>
    <row r="2" ht="3" customHeight="1" hidden="1"/>
    <row r="3" ht="12.75" hidden="1"/>
    <row r="4" ht="12.75" hidden="1"/>
    <row r="5" spans="1:12" ht="16.5" customHeight="1">
      <c r="A5" s="873" t="s">
        <v>544</v>
      </c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</row>
    <row r="6" s="9" customFormat="1" ht="10.5" customHeight="1" thickBot="1"/>
    <row r="7" spans="1:12" ht="12.75">
      <c r="A7" s="857" t="s">
        <v>255</v>
      </c>
      <c r="B7" s="858"/>
      <c r="C7" s="858"/>
      <c r="D7" s="854" t="s">
        <v>256</v>
      </c>
      <c r="E7" s="859" t="s">
        <v>545</v>
      </c>
      <c r="F7" s="865" t="s">
        <v>269</v>
      </c>
      <c r="G7" s="868" t="s">
        <v>221</v>
      </c>
      <c r="H7" s="868"/>
      <c r="I7" s="868"/>
      <c r="J7" s="868"/>
      <c r="K7" s="868"/>
      <c r="L7" s="851" t="s">
        <v>546</v>
      </c>
    </row>
    <row r="8" spans="1:12" ht="12.75">
      <c r="A8" s="205"/>
      <c r="B8" s="206"/>
      <c r="C8" s="206"/>
      <c r="D8" s="855"/>
      <c r="E8" s="860"/>
      <c r="F8" s="866"/>
      <c r="G8" s="862" t="s">
        <v>415</v>
      </c>
      <c r="H8" s="864" t="s">
        <v>281</v>
      </c>
      <c r="I8" s="864"/>
      <c r="J8" s="864"/>
      <c r="K8" s="869" t="s">
        <v>443</v>
      </c>
      <c r="L8" s="852"/>
    </row>
    <row r="9" spans="1:12" ht="32.25" customHeight="1" thickBot="1">
      <c r="A9" s="569" t="s">
        <v>257</v>
      </c>
      <c r="B9" s="570" t="s">
        <v>258</v>
      </c>
      <c r="C9" s="570" t="s">
        <v>463</v>
      </c>
      <c r="D9" s="856"/>
      <c r="E9" s="861"/>
      <c r="F9" s="867"/>
      <c r="G9" s="863"/>
      <c r="H9" s="571" t="s">
        <v>112</v>
      </c>
      <c r="I9" s="572" t="s">
        <v>547</v>
      </c>
      <c r="J9" s="572" t="s">
        <v>548</v>
      </c>
      <c r="K9" s="870"/>
      <c r="L9" s="853"/>
    </row>
    <row r="10" spans="1:12" ht="11.25" customHeight="1" thickBot="1">
      <c r="A10" s="574">
        <v>1</v>
      </c>
      <c r="B10" s="575">
        <v>2</v>
      </c>
      <c r="C10" s="575">
        <v>3</v>
      </c>
      <c r="D10" s="575">
        <v>4</v>
      </c>
      <c r="E10" s="575">
        <v>5</v>
      </c>
      <c r="F10" s="575">
        <v>6</v>
      </c>
      <c r="G10" s="575">
        <v>7</v>
      </c>
      <c r="H10" s="575">
        <v>8</v>
      </c>
      <c r="I10" s="575">
        <v>9</v>
      </c>
      <c r="J10" s="575">
        <v>10</v>
      </c>
      <c r="K10" s="575">
        <v>11</v>
      </c>
      <c r="L10" s="576">
        <v>7</v>
      </c>
    </row>
    <row r="11" spans="1:13" ht="22.5" customHeight="1">
      <c r="A11" s="597" t="s">
        <v>549</v>
      </c>
      <c r="B11" s="598"/>
      <c r="C11" s="598"/>
      <c r="D11" s="598" t="s">
        <v>550</v>
      </c>
      <c r="E11" s="579">
        <f>E12+E13</f>
        <v>146595</v>
      </c>
      <c r="F11" s="579">
        <v>0</v>
      </c>
      <c r="G11" s="579"/>
      <c r="H11" s="579"/>
      <c r="I11" s="579"/>
      <c r="J11" s="579"/>
      <c r="K11" s="579"/>
      <c r="L11" s="580">
        <f>L12+L13</f>
        <v>146595</v>
      </c>
      <c r="M11" t="s">
        <v>551</v>
      </c>
    </row>
    <row r="12" spans="1:12" ht="22.5" customHeight="1">
      <c r="A12" s="599" t="s">
        <v>464</v>
      </c>
      <c r="B12" s="600" t="s">
        <v>552</v>
      </c>
      <c r="C12" s="600" t="s">
        <v>553</v>
      </c>
      <c r="D12" s="600" t="s">
        <v>554</v>
      </c>
      <c r="E12" s="554">
        <v>595</v>
      </c>
      <c r="F12" s="554">
        <v>0</v>
      </c>
      <c r="G12" s="554"/>
      <c r="H12" s="554"/>
      <c r="I12" s="554"/>
      <c r="J12" s="554"/>
      <c r="K12" s="554"/>
      <c r="L12" s="555">
        <v>595</v>
      </c>
    </row>
    <row r="13" spans="1:12" ht="20.25" customHeight="1" thickBot="1">
      <c r="A13" s="601">
        <v>700</v>
      </c>
      <c r="B13" s="602">
        <v>70005</v>
      </c>
      <c r="C13" s="602">
        <v>2350</v>
      </c>
      <c r="D13" s="603" t="s">
        <v>23</v>
      </c>
      <c r="E13" s="581">
        <v>146000</v>
      </c>
      <c r="F13" s="581">
        <v>0</v>
      </c>
      <c r="G13" s="581"/>
      <c r="H13" s="581"/>
      <c r="I13" s="581"/>
      <c r="J13" s="581"/>
      <c r="K13" s="581"/>
      <c r="L13" s="582">
        <v>146000</v>
      </c>
    </row>
    <row r="14" spans="1:12" ht="21" customHeight="1">
      <c r="A14" s="573" t="s">
        <v>555</v>
      </c>
      <c r="B14" s="871" t="s">
        <v>556</v>
      </c>
      <c r="C14" s="871"/>
      <c r="D14" s="871"/>
      <c r="E14" s="871"/>
      <c r="F14" s="871"/>
      <c r="G14" s="577"/>
      <c r="H14" s="577"/>
      <c r="I14" s="577"/>
      <c r="J14" s="577"/>
      <c r="K14" s="577"/>
      <c r="L14" s="578"/>
    </row>
    <row r="15" spans="1:12" ht="19.5" customHeight="1">
      <c r="A15" s="586" t="s">
        <v>464</v>
      </c>
      <c r="B15" s="587"/>
      <c r="C15" s="587"/>
      <c r="D15" s="395" t="s">
        <v>351</v>
      </c>
      <c r="E15" s="314">
        <f>E16</f>
        <v>56000</v>
      </c>
      <c r="F15" s="314">
        <f>F16</f>
        <v>56000</v>
      </c>
      <c r="G15" s="314">
        <f>G18</f>
        <v>56000</v>
      </c>
      <c r="H15" s="314">
        <f>H18</f>
        <v>0</v>
      </c>
      <c r="I15" s="314">
        <f>I18</f>
        <v>0</v>
      </c>
      <c r="J15" s="314">
        <f>J18</f>
        <v>0</v>
      </c>
      <c r="K15" s="314">
        <f>K18</f>
        <v>0</v>
      </c>
      <c r="L15" s="313">
        <v>0</v>
      </c>
    </row>
    <row r="16" spans="1:12" ht="24" customHeight="1">
      <c r="A16" s="82"/>
      <c r="B16" s="94" t="s">
        <v>735</v>
      </c>
      <c r="C16" s="94"/>
      <c r="D16" s="588" t="s">
        <v>259</v>
      </c>
      <c r="E16" s="166">
        <f>E17</f>
        <v>56000</v>
      </c>
      <c r="F16" s="166">
        <f aca="true" t="shared" si="0" ref="F16:K16">F18</f>
        <v>56000</v>
      </c>
      <c r="G16" s="166">
        <f t="shared" si="0"/>
        <v>56000</v>
      </c>
      <c r="H16" s="166">
        <f t="shared" si="0"/>
        <v>0</v>
      </c>
      <c r="I16" s="166">
        <f t="shared" si="0"/>
        <v>0</v>
      </c>
      <c r="J16" s="166">
        <f t="shared" si="0"/>
        <v>0</v>
      </c>
      <c r="K16" s="166">
        <f t="shared" si="0"/>
        <v>0</v>
      </c>
      <c r="L16" s="553"/>
    </row>
    <row r="17" spans="1:12" ht="21" customHeight="1">
      <c r="A17" s="84"/>
      <c r="B17" s="368"/>
      <c r="C17" s="562">
        <v>2110</v>
      </c>
      <c r="D17" s="251" t="s">
        <v>363</v>
      </c>
      <c r="E17" s="70">
        <f>'Z 1'!I10</f>
        <v>56000</v>
      </c>
      <c r="F17" s="70"/>
      <c r="G17" s="70"/>
      <c r="H17" s="70"/>
      <c r="I17" s="70"/>
      <c r="J17" s="70"/>
      <c r="K17" s="70"/>
      <c r="L17" s="528">
        <v>0</v>
      </c>
    </row>
    <row r="18" spans="1:12" ht="18" customHeight="1">
      <c r="A18" s="84"/>
      <c r="B18" s="368"/>
      <c r="C18" s="368" t="s">
        <v>727</v>
      </c>
      <c r="D18" s="251" t="s">
        <v>65</v>
      </c>
      <c r="E18" s="70">
        <v>0</v>
      </c>
      <c r="F18" s="70">
        <f>'Z 2 '!G10</f>
        <v>56000</v>
      </c>
      <c r="G18" s="70">
        <f>F18</f>
        <v>56000</v>
      </c>
      <c r="H18" s="70"/>
      <c r="I18" s="70"/>
      <c r="J18" s="70"/>
      <c r="K18" s="70"/>
      <c r="L18" s="528">
        <v>0</v>
      </c>
    </row>
    <row r="19" spans="1:12" ht="23.25" customHeight="1">
      <c r="A19" s="586" t="s">
        <v>21</v>
      </c>
      <c r="B19" s="587"/>
      <c r="C19" s="587"/>
      <c r="D19" s="395" t="s">
        <v>787</v>
      </c>
      <c r="E19" s="314">
        <f>E20</f>
        <v>119000</v>
      </c>
      <c r="F19" s="312">
        <f>SUM(F22:F28)</f>
        <v>119000</v>
      </c>
      <c r="G19" s="312">
        <f>SUM(G22:G28)</f>
        <v>119000</v>
      </c>
      <c r="H19" s="312">
        <f>SUM(H22:H28)</f>
        <v>20750</v>
      </c>
      <c r="I19" s="312"/>
      <c r="J19" s="312"/>
      <c r="K19" s="312"/>
      <c r="L19" s="313"/>
    </row>
    <row r="20" spans="1:12" ht="23.25" customHeight="1">
      <c r="A20" s="82"/>
      <c r="B20" s="94">
        <v>70005</v>
      </c>
      <c r="C20" s="94"/>
      <c r="D20" s="588" t="s">
        <v>23</v>
      </c>
      <c r="E20" s="166">
        <f>E21</f>
        <v>119000</v>
      </c>
      <c r="F20" s="552">
        <f>SUM(F22:F28)</f>
        <v>119000</v>
      </c>
      <c r="G20" s="552">
        <f aca="true" t="shared" si="1" ref="G20:L20">SUM(G22:G28)</f>
        <v>119000</v>
      </c>
      <c r="H20" s="552">
        <f t="shared" si="1"/>
        <v>20750</v>
      </c>
      <c r="I20" s="552">
        <f t="shared" si="1"/>
        <v>0</v>
      </c>
      <c r="J20" s="552">
        <f t="shared" si="1"/>
        <v>0</v>
      </c>
      <c r="K20" s="552">
        <f t="shared" si="1"/>
        <v>0</v>
      </c>
      <c r="L20" s="553">
        <f t="shared" si="1"/>
        <v>0</v>
      </c>
    </row>
    <row r="21" spans="1:12" ht="17.25" customHeight="1">
      <c r="A21" s="112"/>
      <c r="B21" s="393"/>
      <c r="C21" s="564">
        <v>2110</v>
      </c>
      <c r="D21" s="251" t="s">
        <v>363</v>
      </c>
      <c r="E21" s="172">
        <f>'Z 1'!I36</f>
        <v>119000</v>
      </c>
      <c r="F21" s="172"/>
      <c r="G21" s="172"/>
      <c r="H21" s="172"/>
      <c r="I21" s="172"/>
      <c r="J21" s="172"/>
      <c r="K21" s="172"/>
      <c r="L21" s="317"/>
    </row>
    <row r="22" spans="1:12" ht="14.25" customHeight="1">
      <c r="A22" s="352"/>
      <c r="B22" s="589"/>
      <c r="C22" s="590" t="s">
        <v>410</v>
      </c>
      <c r="D22" s="591" t="s">
        <v>411</v>
      </c>
      <c r="E22" s="315">
        <v>0</v>
      </c>
      <c r="F22" s="315">
        <f>'Z 2 '!G49</f>
        <v>20750</v>
      </c>
      <c r="G22" s="315">
        <f>F22</f>
        <v>20750</v>
      </c>
      <c r="H22" s="315">
        <f>G22</f>
        <v>20750</v>
      </c>
      <c r="I22" s="315"/>
      <c r="J22" s="315"/>
      <c r="K22" s="315"/>
      <c r="L22" s="317"/>
    </row>
    <row r="23" spans="1:12" ht="13.5" customHeight="1">
      <c r="A23" s="352"/>
      <c r="B23" s="589"/>
      <c r="C23" s="590" t="s">
        <v>721</v>
      </c>
      <c r="D23" s="368" t="s">
        <v>722</v>
      </c>
      <c r="E23" s="169" t="s">
        <v>559</v>
      </c>
      <c r="F23" s="315">
        <f>'Z 2 '!G50</f>
        <v>2928</v>
      </c>
      <c r="G23" s="315">
        <f aca="true" t="shared" si="2" ref="G23:G28">F23</f>
        <v>2928</v>
      </c>
      <c r="H23" s="170"/>
      <c r="I23" s="170"/>
      <c r="J23" s="170"/>
      <c r="K23" s="170"/>
      <c r="L23" s="173"/>
    </row>
    <row r="24" spans="1:12" ht="12.75">
      <c r="A24" s="85"/>
      <c r="B24" s="592"/>
      <c r="C24" s="368" t="s">
        <v>723</v>
      </c>
      <c r="D24" s="251" t="s">
        <v>63</v>
      </c>
      <c r="E24" s="70">
        <v>0</v>
      </c>
      <c r="F24" s="315">
        <f>'Z 2 '!G51</f>
        <v>2973</v>
      </c>
      <c r="G24" s="315">
        <f t="shared" si="2"/>
        <v>2973</v>
      </c>
      <c r="H24" s="70"/>
      <c r="I24" s="70"/>
      <c r="J24" s="70"/>
      <c r="K24" s="70"/>
      <c r="L24" s="73">
        <v>0</v>
      </c>
    </row>
    <row r="25" spans="1:12" ht="12.75">
      <c r="A25" s="84"/>
      <c r="B25" s="368"/>
      <c r="C25" s="368" t="s">
        <v>727</v>
      </c>
      <c r="D25" s="251" t="s">
        <v>65</v>
      </c>
      <c r="E25" s="70">
        <v>0</v>
      </c>
      <c r="F25" s="70">
        <v>85975</v>
      </c>
      <c r="G25" s="315">
        <f t="shared" si="2"/>
        <v>85975</v>
      </c>
      <c r="H25" s="70"/>
      <c r="I25" s="70"/>
      <c r="J25" s="70"/>
      <c r="K25" s="70"/>
      <c r="L25" s="71">
        <v>0</v>
      </c>
    </row>
    <row r="26" spans="1:12" ht="12.75">
      <c r="A26" s="85"/>
      <c r="B26" s="592"/>
      <c r="C26" s="368" t="s">
        <v>17</v>
      </c>
      <c r="D26" s="251" t="s">
        <v>18</v>
      </c>
      <c r="E26" s="70">
        <v>0</v>
      </c>
      <c r="F26" s="70">
        <v>2608</v>
      </c>
      <c r="G26" s="315">
        <f t="shared" si="2"/>
        <v>2608</v>
      </c>
      <c r="H26" s="70"/>
      <c r="I26" s="70"/>
      <c r="J26" s="70"/>
      <c r="K26" s="70"/>
      <c r="L26" s="528">
        <v>0</v>
      </c>
    </row>
    <row r="27" spans="1:12" ht="12.75">
      <c r="A27" s="85"/>
      <c r="B27" s="592"/>
      <c r="C27" s="368" t="s">
        <v>52</v>
      </c>
      <c r="D27" s="251" t="s">
        <v>560</v>
      </c>
      <c r="E27" s="70">
        <v>0</v>
      </c>
      <c r="F27" s="70">
        <v>3766</v>
      </c>
      <c r="G27" s="315">
        <f t="shared" si="2"/>
        <v>3766</v>
      </c>
      <c r="H27" s="70"/>
      <c r="I27" s="70"/>
      <c r="J27" s="70"/>
      <c r="K27" s="70"/>
      <c r="L27" s="528">
        <v>0</v>
      </c>
    </row>
    <row r="28" spans="1:12" ht="15.75" customHeight="1">
      <c r="A28" s="85"/>
      <c r="B28" s="592"/>
      <c r="C28" s="368" t="s">
        <v>68</v>
      </c>
      <c r="D28" s="251" t="s">
        <v>561</v>
      </c>
      <c r="E28" s="70">
        <v>0</v>
      </c>
      <c r="F28" s="70">
        <v>0</v>
      </c>
      <c r="G28" s="315">
        <f t="shared" si="2"/>
        <v>0</v>
      </c>
      <c r="H28" s="70"/>
      <c r="I28" s="70"/>
      <c r="J28" s="70"/>
      <c r="K28" s="70"/>
      <c r="L28" s="528">
        <v>0</v>
      </c>
    </row>
    <row r="29" spans="1:12" ht="20.25" customHeight="1">
      <c r="A29" s="586" t="s">
        <v>25</v>
      </c>
      <c r="B29" s="587"/>
      <c r="C29" s="587"/>
      <c r="D29" s="395" t="s">
        <v>399</v>
      </c>
      <c r="E29" s="314">
        <f>E30+E34+E37</f>
        <v>263021</v>
      </c>
      <c r="F29" s="314">
        <f aca="true" t="shared" si="3" ref="F29:K29">F30+F34+F37</f>
        <v>263021</v>
      </c>
      <c r="G29" s="314">
        <f t="shared" si="3"/>
        <v>263021</v>
      </c>
      <c r="H29" s="314">
        <f t="shared" si="3"/>
        <v>157663</v>
      </c>
      <c r="I29" s="314">
        <f t="shared" si="3"/>
        <v>30011</v>
      </c>
      <c r="J29" s="314">
        <f t="shared" si="3"/>
        <v>0</v>
      </c>
      <c r="K29" s="314">
        <f t="shared" si="3"/>
        <v>0</v>
      </c>
      <c r="L29" s="316">
        <f>L32+L33</f>
        <v>0</v>
      </c>
    </row>
    <row r="30" spans="1:12" ht="24.75" customHeight="1">
      <c r="A30" s="558"/>
      <c r="B30" s="561">
        <v>71013</v>
      </c>
      <c r="C30" s="561"/>
      <c r="D30" s="593" t="s">
        <v>28</v>
      </c>
      <c r="E30" s="559">
        <f>E31</f>
        <v>46000</v>
      </c>
      <c r="F30" s="559">
        <f>F32+F33</f>
        <v>46000</v>
      </c>
      <c r="G30" s="559">
        <f aca="true" t="shared" si="4" ref="G30:L30">G32+G33</f>
        <v>46000</v>
      </c>
      <c r="H30" s="559">
        <f t="shared" si="4"/>
        <v>10000</v>
      </c>
      <c r="I30" s="559">
        <f t="shared" si="4"/>
        <v>0</v>
      </c>
      <c r="J30" s="559">
        <f t="shared" si="4"/>
        <v>0</v>
      </c>
      <c r="K30" s="559">
        <f t="shared" si="4"/>
        <v>0</v>
      </c>
      <c r="L30" s="556">
        <f t="shared" si="4"/>
        <v>0</v>
      </c>
    </row>
    <row r="31" spans="1:12" ht="17.25" customHeight="1">
      <c r="A31" s="89"/>
      <c r="B31" s="590"/>
      <c r="C31" s="604">
        <v>2110</v>
      </c>
      <c r="D31" s="251" t="s">
        <v>363</v>
      </c>
      <c r="E31" s="170">
        <f>'Z 1'!I39</f>
        <v>46000</v>
      </c>
      <c r="F31" s="170"/>
      <c r="G31" s="170"/>
      <c r="H31" s="170"/>
      <c r="I31" s="170"/>
      <c r="J31" s="170"/>
      <c r="K31" s="170"/>
      <c r="L31" s="173"/>
    </row>
    <row r="32" spans="1:12" ht="15" customHeight="1">
      <c r="A32" s="89"/>
      <c r="B32" s="590"/>
      <c r="C32" s="590" t="s">
        <v>410</v>
      </c>
      <c r="D32" s="591" t="s">
        <v>411</v>
      </c>
      <c r="E32" s="170"/>
      <c r="F32" s="170">
        <f>'Z 2 '!G59</f>
        <v>10000</v>
      </c>
      <c r="G32" s="170">
        <f>F32</f>
        <v>10000</v>
      </c>
      <c r="H32" s="170">
        <f>G32</f>
        <v>10000</v>
      </c>
      <c r="I32" s="170"/>
      <c r="J32" s="170"/>
      <c r="K32" s="170"/>
      <c r="L32" s="354"/>
    </row>
    <row r="33" spans="1:12" ht="15" customHeight="1">
      <c r="A33" s="85"/>
      <c r="B33" s="592"/>
      <c r="C33" s="368" t="s">
        <v>727</v>
      </c>
      <c r="D33" s="251" t="s">
        <v>65</v>
      </c>
      <c r="E33" s="70">
        <v>0</v>
      </c>
      <c r="F33" s="170">
        <f>'Z 2 '!G60</f>
        <v>36000</v>
      </c>
      <c r="G33" s="70">
        <f>F33</f>
        <v>36000</v>
      </c>
      <c r="H33" s="70"/>
      <c r="I33" s="70"/>
      <c r="J33" s="70"/>
      <c r="K33" s="70"/>
      <c r="L33" s="565">
        <v>0</v>
      </c>
    </row>
    <row r="34" spans="1:12" ht="20.25" customHeight="1">
      <c r="A34" s="558"/>
      <c r="B34" s="561" t="s">
        <v>29</v>
      </c>
      <c r="C34" s="561"/>
      <c r="D34" s="593" t="s">
        <v>30</v>
      </c>
      <c r="E34" s="559">
        <f>E35</f>
        <v>20000</v>
      </c>
      <c r="F34" s="559">
        <f aca="true" t="shared" si="5" ref="F34:K34">F36</f>
        <v>20000</v>
      </c>
      <c r="G34" s="559">
        <f t="shared" si="5"/>
        <v>20000</v>
      </c>
      <c r="H34" s="559">
        <f t="shared" si="5"/>
        <v>0</v>
      </c>
      <c r="I34" s="559">
        <f t="shared" si="5"/>
        <v>0</v>
      </c>
      <c r="J34" s="559">
        <f t="shared" si="5"/>
        <v>0</v>
      </c>
      <c r="K34" s="559">
        <f t="shared" si="5"/>
        <v>0</v>
      </c>
      <c r="L34" s="555">
        <v>0</v>
      </c>
    </row>
    <row r="35" spans="1:12" ht="16.5" customHeight="1">
      <c r="A35" s="84"/>
      <c r="B35" s="368"/>
      <c r="C35" s="562">
        <v>2110</v>
      </c>
      <c r="D35" s="251" t="s">
        <v>363</v>
      </c>
      <c r="E35" s="70">
        <f>'Z 1'!I41</f>
        <v>20000</v>
      </c>
      <c r="F35" s="70"/>
      <c r="G35" s="70"/>
      <c r="H35" s="70"/>
      <c r="I35" s="70"/>
      <c r="J35" s="70"/>
      <c r="K35" s="70"/>
      <c r="L35" s="71"/>
    </row>
    <row r="36" spans="1:12" ht="15.75" customHeight="1">
      <c r="A36" s="84"/>
      <c r="B36" s="368"/>
      <c r="C36" s="368" t="s">
        <v>727</v>
      </c>
      <c r="D36" s="251" t="s">
        <v>65</v>
      </c>
      <c r="E36" s="70"/>
      <c r="F36" s="70">
        <f>'Z 2 '!G62</f>
        <v>20000</v>
      </c>
      <c r="G36" s="70">
        <f>F36</f>
        <v>20000</v>
      </c>
      <c r="H36" s="70"/>
      <c r="I36" s="70"/>
      <c r="J36" s="70"/>
      <c r="K36" s="70"/>
      <c r="L36" s="528">
        <v>0</v>
      </c>
    </row>
    <row r="37" spans="1:12" ht="18" customHeight="1">
      <c r="A37" s="558"/>
      <c r="B37" s="561" t="s">
        <v>31</v>
      </c>
      <c r="C37" s="561"/>
      <c r="D37" s="561" t="s">
        <v>32</v>
      </c>
      <c r="E37" s="559">
        <f>E38</f>
        <v>197021</v>
      </c>
      <c r="F37" s="559">
        <f aca="true" t="shared" si="6" ref="F37:K37">SUM(F39:F56)</f>
        <v>197021</v>
      </c>
      <c r="G37" s="559">
        <f t="shared" si="6"/>
        <v>197021</v>
      </c>
      <c r="H37" s="559">
        <f t="shared" si="6"/>
        <v>147663</v>
      </c>
      <c r="I37" s="559">
        <f t="shared" si="6"/>
        <v>30011</v>
      </c>
      <c r="J37" s="559">
        <f t="shared" si="6"/>
        <v>0</v>
      </c>
      <c r="K37" s="559">
        <f t="shared" si="6"/>
        <v>0</v>
      </c>
      <c r="L37" s="555">
        <v>0</v>
      </c>
    </row>
    <row r="38" spans="1:12" ht="16.5" customHeight="1">
      <c r="A38" s="594"/>
      <c r="B38" s="368"/>
      <c r="C38" s="562">
        <v>2110</v>
      </c>
      <c r="D38" s="251" t="s">
        <v>363</v>
      </c>
      <c r="E38" s="70">
        <f>'Z 1'!I44</f>
        <v>197021</v>
      </c>
      <c r="F38" s="70"/>
      <c r="G38" s="70"/>
      <c r="H38" s="70"/>
      <c r="I38" s="70"/>
      <c r="J38" s="70"/>
      <c r="K38" s="70"/>
      <c r="L38" s="71"/>
    </row>
    <row r="39" spans="1:12" ht="12.75">
      <c r="A39" s="84"/>
      <c r="B39" s="592"/>
      <c r="C39" s="368" t="s">
        <v>714</v>
      </c>
      <c r="D39" s="251" t="s">
        <v>715</v>
      </c>
      <c r="E39" s="70">
        <v>0</v>
      </c>
      <c r="F39" s="70">
        <f>'Z 2 '!G64</f>
        <v>60701</v>
      </c>
      <c r="G39" s="70">
        <f aca="true" t="shared" si="7" ref="G39:H41">F39</f>
        <v>60701</v>
      </c>
      <c r="H39" s="70">
        <f t="shared" si="7"/>
        <v>60701</v>
      </c>
      <c r="I39" s="70"/>
      <c r="J39" s="70"/>
      <c r="K39" s="70"/>
      <c r="L39" s="528">
        <v>0</v>
      </c>
    </row>
    <row r="40" spans="1:12" ht="12.75">
      <c r="A40" s="84"/>
      <c r="B40" s="592"/>
      <c r="C40" s="368" t="s">
        <v>716</v>
      </c>
      <c r="D40" s="251" t="s">
        <v>562</v>
      </c>
      <c r="E40" s="70">
        <v>0</v>
      </c>
      <c r="F40" s="70">
        <f>'Z 2 '!G65</f>
        <v>76018</v>
      </c>
      <c r="G40" s="70">
        <f t="shared" si="7"/>
        <v>76018</v>
      </c>
      <c r="H40" s="70">
        <f t="shared" si="7"/>
        <v>76018</v>
      </c>
      <c r="I40" s="70"/>
      <c r="J40" s="70"/>
      <c r="K40" s="70"/>
      <c r="L40" s="528">
        <v>0</v>
      </c>
    </row>
    <row r="41" spans="1:12" ht="12.75">
      <c r="A41" s="84"/>
      <c r="B41" s="592"/>
      <c r="C41" s="368" t="s">
        <v>717</v>
      </c>
      <c r="D41" s="368" t="s">
        <v>558</v>
      </c>
      <c r="E41" s="70">
        <v>0</v>
      </c>
      <c r="F41" s="70">
        <f>'Z 2 '!G66</f>
        <v>10944</v>
      </c>
      <c r="G41" s="70">
        <f t="shared" si="7"/>
        <v>10944</v>
      </c>
      <c r="H41" s="70">
        <f t="shared" si="7"/>
        <v>10944</v>
      </c>
      <c r="I41" s="70"/>
      <c r="J41" s="70"/>
      <c r="K41" s="70"/>
      <c r="L41" s="528">
        <v>0</v>
      </c>
    </row>
    <row r="42" spans="1:12" ht="12.75">
      <c r="A42" s="84"/>
      <c r="B42" s="592"/>
      <c r="C42" s="251" t="s">
        <v>12</v>
      </c>
      <c r="D42" s="251" t="s">
        <v>47</v>
      </c>
      <c r="E42" s="70">
        <v>0</v>
      </c>
      <c r="F42" s="70">
        <f>'Z 2 '!G67</f>
        <v>26404</v>
      </c>
      <c r="G42" s="70">
        <f aca="true" t="shared" si="8" ref="G42:G56">F42</f>
        <v>26404</v>
      </c>
      <c r="H42" s="70"/>
      <c r="I42" s="70">
        <f>G42</f>
        <v>26404</v>
      </c>
      <c r="J42" s="70"/>
      <c r="K42" s="70"/>
      <c r="L42" s="528">
        <v>0</v>
      </c>
    </row>
    <row r="43" spans="1:12" ht="13.5" customHeight="1">
      <c r="A43" s="84"/>
      <c r="B43" s="592"/>
      <c r="C43" s="251" t="s">
        <v>719</v>
      </c>
      <c r="D43" s="251" t="s">
        <v>720</v>
      </c>
      <c r="E43" s="70">
        <v>0</v>
      </c>
      <c r="F43" s="70">
        <f>'Z 2 '!G68</f>
        <v>3607</v>
      </c>
      <c r="G43" s="70">
        <f t="shared" si="8"/>
        <v>3607</v>
      </c>
      <c r="H43" s="70"/>
      <c r="I43" s="70">
        <f>G43</f>
        <v>3607</v>
      </c>
      <c r="J43" s="70"/>
      <c r="K43" s="70"/>
      <c r="L43" s="528">
        <v>0</v>
      </c>
    </row>
    <row r="44" spans="1:12" ht="15" customHeight="1">
      <c r="A44" s="84"/>
      <c r="B44" s="592"/>
      <c r="C44" s="368" t="s">
        <v>721</v>
      </c>
      <c r="D44" s="368" t="s">
        <v>722</v>
      </c>
      <c r="E44" s="70">
        <v>0</v>
      </c>
      <c r="F44" s="70">
        <f>'Z 2 '!G69</f>
        <v>3761</v>
      </c>
      <c r="G44" s="70">
        <f t="shared" si="8"/>
        <v>3761</v>
      </c>
      <c r="H44" s="70"/>
      <c r="I44" s="70"/>
      <c r="J44" s="70"/>
      <c r="K44" s="70"/>
      <c r="L44" s="528">
        <v>0</v>
      </c>
    </row>
    <row r="45" spans="1:12" ht="15" customHeight="1">
      <c r="A45" s="84"/>
      <c r="B45" s="592"/>
      <c r="C45" s="368" t="s">
        <v>723</v>
      </c>
      <c r="D45" s="251" t="s">
        <v>63</v>
      </c>
      <c r="E45" s="70">
        <v>0</v>
      </c>
      <c r="F45" s="70">
        <f>'Z 2 '!G70</f>
        <v>2053</v>
      </c>
      <c r="G45" s="70">
        <f t="shared" si="8"/>
        <v>2053</v>
      </c>
      <c r="H45" s="70"/>
      <c r="I45" s="70"/>
      <c r="J45" s="70"/>
      <c r="K45" s="70"/>
      <c r="L45" s="528">
        <v>0</v>
      </c>
    </row>
    <row r="46" spans="1:12" ht="15" customHeight="1">
      <c r="A46" s="84"/>
      <c r="B46" s="592"/>
      <c r="C46" s="368" t="s">
        <v>53</v>
      </c>
      <c r="D46" s="251" t="s">
        <v>54</v>
      </c>
      <c r="E46" s="70">
        <v>0</v>
      </c>
      <c r="F46" s="70">
        <f>'Z 2 '!G71</f>
        <v>60</v>
      </c>
      <c r="G46" s="70">
        <f t="shared" si="8"/>
        <v>60</v>
      </c>
      <c r="H46" s="70"/>
      <c r="I46" s="70"/>
      <c r="J46" s="70"/>
      <c r="K46" s="70"/>
      <c r="L46" s="528">
        <v>0</v>
      </c>
    </row>
    <row r="47" spans="1:12" ht="15" customHeight="1">
      <c r="A47" s="84"/>
      <c r="B47" s="592"/>
      <c r="C47" s="368" t="s">
        <v>727</v>
      </c>
      <c r="D47" s="368" t="s">
        <v>65</v>
      </c>
      <c r="E47" s="70">
        <v>0</v>
      </c>
      <c r="F47" s="70">
        <f>'Z 2 '!G72</f>
        <v>4163</v>
      </c>
      <c r="G47" s="70">
        <f t="shared" si="8"/>
        <v>4163</v>
      </c>
      <c r="H47" s="70"/>
      <c r="I47" s="70"/>
      <c r="J47" s="70"/>
      <c r="K47" s="70"/>
      <c r="L47" s="528">
        <v>0</v>
      </c>
    </row>
    <row r="48" spans="1:12" ht="15" customHeight="1">
      <c r="A48" s="84"/>
      <c r="B48" s="592"/>
      <c r="C48" s="368" t="s">
        <v>412</v>
      </c>
      <c r="D48" s="251" t="s">
        <v>413</v>
      </c>
      <c r="E48" s="70">
        <v>0</v>
      </c>
      <c r="F48" s="70">
        <f>'Z 2 '!G73</f>
        <v>0</v>
      </c>
      <c r="G48" s="70">
        <f t="shared" si="8"/>
        <v>0</v>
      </c>
      <c r="H48" s="70"/>
      <c r="I48" s="70"/>
      <c r="J48" s="70"/>
      <c r="K48" s="70"/>
      <c r="L48" s="528">
        <v>0</v>
      </c>
    </row>
    <row r="49" spans="1:12" ht="15" customHeight="1">
      <c r="A49" s="84"/>
      <c r="B49" s="592"/>
      <c r="C49" s="368" t="s">
        <v>188</v>
      </c>
      <c r="D49" s="251" t="s">
        <v>190</v>
      </c>
      <c r="E49" s="70">
        <v>0</v>
      </c>
      <c r="F49" s="70">
        <f>'Z 2 '!G74</f>
        <v>516</v>
      </c>
      <c r="G49" s="70">
        <f t="shared" si="8"/>
        <v>516</v>
      </c>
      <c r="H49" s="70"/>
      <c r="I49" s="70"/>
      <c r="J49" s="70"/>
      <c r="K49" s="70"/>
      <c r="L49" s="528">
        <v>0</v>
      </c>
    </row>
    <row r="50" spans="1:12" ht="15" customHeight="1">
      <c r="A50" s="84"/>
      <c r="B50" s="592"/>
      <c r="C50" s="368" t="s">
        <v>181</v>
      </c>
      <c r="D50" s="251" t="s">
        <v>185</v>
      </c>
      <c r="E50" s="70">
        <v>0</v>
      </c>
      <c r="F50" s="70">
        <f>'Z 2 '!G75</f>
        <v>1750</v>
      </c>
      <c r="G50" s="70">
        <f t="shared" si="8"/>
        <v>1750</v>
      </c>
      <c r="H50" s="70"/>
      <c r="I50" s="70"/>
      <c r="J50" s="70"/>
      <c r="K50" s="70"/>
      <c r="L50" s="528">
        <v>0</v>
      </c>
    </row>
    <row r="51" spans="1:12" ht="15" customHeight="1">
      <c r="A51" s="84"/>
      <c r="B51" s="592"/>
      <c r="C51" s="368" t="s">
        <v>192</v>
      </c>
      <c r="D51" s="251" t="s">
        <v>563</v>
      </c>
      <c r="E51" s="70">
        <v>0</v>
      </c>
      <c r="F51" s="70">
        <f>'Z 2 '!G76</f>
        <v>1980</v>
      </c>
      <c r="G51" s="70">
        <f t="shared" si="8"/>
        <v>1980</v>
      </c>
      <c r="H51" s="70"/>
      <c r="I51" s="70"/>
      <c r="J51" s="70"/>
      <c r="K51" s="70"/>
      <c r="L51" s="528">
        <v>0</v>
      </c>
    </row>
    <row r="52" spans="1:12" ht="15" customHeight="1">
      <c r="A52" s="84"/>
      <c r="B52" s="592"/>
      <c r="C52" s="368" t="s">
        <v>731</v>
      </c>
      <c r="D52" s="368" t="s">
        <v>127</v>
      </c>
      <c r="E52" s="70">
        <v>0</v>
      </c>
      <c r="F52" s="70">
        <f>'Z 2 '!G77</f>
        <v>1250</v>
      </c>
      <c r="G52" s="70">
        <f t="shared" si="8"/>
        <v>1250</v>
      </c>
      <c r="H52" s="70"/>
      <c r="I52" s="70"/>
      <c r="J52" s="70"/>
      <c r="K52" s="70"/>
      <c r="L52" s="528">
        <v>0</v>
      </c>
    </row>
    <row r="53" spans="1:12" ht="15" customHeight="1">
      <c r="A53" s="84"/>
      <c r="B53" s="592"/>
      <c r="C53" s="368" t="s">
        <v>733</v>
      </c>
      <c r="D53" s="368" t="s">
        <v>734</v>
      </c>
      <c r="E53" s="70">
        <v>0</v>
      </c>
      <c r="F53" s="70">
        <f>'Z 2 '!G78</f>
        <v>3218</v>
      </c>
      <c r="G53" s="70">
        <f t="shared" si="8"/>
        <v>3218</v>
      </c>
      <c r="H53" s="70"/>
      <c r="I53" s="70"/>
      <c r="J53" s="70"/>
      <c r="K53" s="70"/>
      <c r="L53" s="528">
        <v>0</v>
      </c>
    </row>
    <row r="54" spans="1:12" ht="15" customHeight="1">
      <c r="A54" s="84"/>
      <c r="B54" s="592"/>
      <c r="C54" s="23">
        <v>4550</v>
      </c>
      <c r="D54" s="251" t="s">
        <v>370</v>
      </c>
      <c r="E54" s="70">
        <v>0</v>
      </c>
      <c r="F54" s="70">
        <f>'Z 2 '!G79</f>
        <v>40</v>
      </c>
      <c r="G54" s="70">
        <f t="shared" si="8"/>
        <v>40</v>
      </c>
      <c r="H54" s="70"/>
      <c r="I54" s="70"/>
      <c r="J54" s="70"/>
      <c r="K54" s="70"/>
      <c r="L54" s="528"/>
    </row>
    <row r="55" spans="1:12" ht="13.5" customHeight="1">
      <c r="A55" s="84"/>
      <c r="B55" s="592"/>
      <c r="C55" s="368" t="s">
        <v>183</v>
      </c>
      <c r="D55" s="251" t="s">
        <v>186</v>
      </c>
      <c r="E55" s="70">
        <v>0</v>
      </c>
      <c r="F55" s="70">
        <f>'Z 2 '!G80</f>
        <v>250</v>
      </c>
      <c r="G55" s="70">
        <f t="shared" si="8"/>
        <v>250</v>
      </c>
      <c r="H55" s="70"/>
      <c r="I55" s="70"/>
      <c r="J55" s="70"/>
      <c r="K55" s="70"/>
      <c r="L55" s="528">
        <v>0</v>
      </c>
    </row>
    <row r="56" spans="1:12" ht="13.5" customHeight="1">
      <c r="A56" s="84"/>
      <c r="B56" s="592"/>
      <c r="C56" s="368" t="s">
        <v>184</v>
      </c>
      <c r="D56" s="251" t="s">
        <v>187</v>
      </c>
      <c r="E56" s="70">
        <v>0</v>
      </c>
      <c r="F56" s="70">
        <f>'Z 2 '!G81</f>
        <v>306</v>
      </c>
      <c r="G56" s="70">
        <f t="shared" si="8"/>
        <v>306</v>
      </c>
      <c r="H56" s="70"/>
      <c r="I56" s="70"/>
      <c r="J56" s="70"/>
      <c r="K56" s="70"/>
      <c r="L56" s="528">
        <v>0</v>
      </c>
    </row>
    <row r="57" spans="1:12" ht="16.5" customHeight="1">
      <c r="A57" s="586" t="s">
        <v>34</v>
      </c>
      <c r="B57" s="587"/>
      <c r="C57" s="587"/>
      <c r="D57" s="587" t="s">
        <v>382</v>
      </c>
      <c r="E57" s="314">
        <f aca="true" t="shared" si="9" ref="E57:L57">E58+E69</f>
        <v>116748</v>
      </c>
      <c r="F57" s="314">
        <f t="shared" si="9"/>
        <v>116748</v>
      </c>
      <c r="G57" s="314">
        <f t="shared" si="9"/>
        <v>116748</v>
      </c>
      <c r="H57" s="314">
        <f t="shared" si="9"/>
        <v>88112</v>
      </c>
      <c r="I57" s="314">
        <f t="shared" si="9"/>
        <v>15642</v>
      </c>
      <c r="J57" s="314">
        <f t="shared" si="9"/>
        <v>0</v>
      </c>
      <c r="K57" s="314">
        <f t="shared" si="9"/>
        <v>0</v>
      </c>
      <c r="L57" s="316">
        <f t="shared" si="9"/>
        <v>0</v>
      </c>
    </row>
    <row r="58" spans="1:12" ht="15.75" customHeight="1">
      <c r="A58" s="558"/>
      <c r="B58" s="561">
        <v>75011</v>
      </c>
      <c r="C58" s="561"/>
      <c r="D58" s="561" t="s">
        <v>37</v>
      </c>
      <c r="E58" s="559">
        <f>E59</f>
        <v>102748</v>
      </c>
      <c r="F58" s="559">
        <f>SUM(F60:F68)</f>
        <v>102748</v>
      </c>
      <c r="G58" s="559">
        <f aca="true" t="shared" si="10" ref="G58:L58">SUM(G60:G68)</f>
        <v>102748</v>
      </c>
      <c r="H58" s="559">
        <f t="shared" si="10"/>
        <v>82312</v>
      </c>
      <c r="I58" s="559">
        <f t="shared" si="10"/>
        <v>14684</v>
      </c>
      <c r="J58" s="559">
        <f t="shared" si="10"/>
        <v>0</v>
      </c>
      <c r="K58" s="559">
        <f t="shared" si="10"/>
        <v>0</v>
      </c>
      <c r="L58" s="560">
        <f t="shared" si="10"/>
        <v>0</v>
      </c>
    </row>
    <row r="59" spans="1:12" ht="15" customHeight="1">
      <c r="A59" s="84"/>
      <c r="B59" s="368"/>
      <c r="C59" s="562">
        <v>2110</v>
      </c>
      <c r="D59" s="251" t="s">
        <v>363</v>
      </c>
      <c r="E59" s="70">
        <f>'Z 1'!I47</f>
        <v>102748</v>
      </c>
      <c r="F59" s="70"/>
      <c r="G59" s="70"/>
      <c r="H59" s="70"/>
      <c r="I59" s="70"/>
      <c r="J59" s="70"/>
      <c r="K59" s="70"/>
      <c r="L59" s="528">
        <v>0</v>
      </c>
    </row>
    <row r="60" spans="1:12" ht="12.75">
      <c r="A60" s="84"/>
      <c r="B60" s="592"/>
      <c r="C60" s="368" t="s">
        <v>714</v>
      </c>
      <c r="D60" s="251" t="s">
        <v>715</v>
      </c>
      <c r="E60" s="70">
        <v>0</v>
      </c>
      <c r="F60" s="70">
        <f>'Z 2 '!G87</f>
        <v>70400</v>
      </c>
      <c r="G60" s="70">
        <f>F60</f>
        <v>70400</v>
      </c>
      <c r="H60" s="70">
        <f>G60</f>
        <v>70400</v>
      </c>
      <c r="I60" s="70"/>
      <c r="J60" s="70"/>
      <c r="K60" s="70"/>
      <c r="L60" s="528">
        <v>0</v>
      </c>
    </row>
    <row r="61" spans="1:12" ht="12.75">
      <c r="A61" s="84"/>
      <c r="B61" s="592"/>
      <c r="C61" s="368" t="s">
        <v>717</v>
      </c>
      <c r="D61" s="368" t="s">
        <v>558</v>
      </c>
      <c r="E61" s="70">
        <v>0</v>
      </c>
      <c r="F61" s="70">
        <f>'Z 2 '!G88</f>
        <v>4712</v>
      </c>
      <c r="G61" s="70">
        <f>F61</f>
        <v>4712</v>
      </c>
      <c r="H61" s="70">
        <f>G61</f>
        <v>4712</v>
      </c>
      <c r="I61" s="70"/>
      <c r="J61" s="70"/>
      <c r="K61" s="70"/>
      <c r="L61" s="528">
        <v>0</v>
      </c>
    </row>
    <row r="62" spans="1:12" ht="12.75">
      <c r="A62" s="84"/>
      <c r="B62" s="592"/>
      <c r="C62" s="251" t="s">
        <v>12</v>
      </c>
      <c r="D62" s="251" t="s">
        <v>47</v>
      </c>
      <c r="E62" s="70">
        <v>0</v>
      </c>
      <c r="F62" s="70">
        <f>'Z 2 '!G89</f>
        <v>12844</v>
      </c>
      <c r="G62" s="70">
        <f aca="true" t="shared" si="11" ref="G62:G68">F62</f>
        <v>12844</v>
      </c>
      <c r="H62" s="70"/>
      <c r="I62" s="70">
        <f>G62</f>
        <v>12844</v>
      </c>
      <c r="J62" s="70"/>
      <c r="K62" s="70"/>
      <c r="L62" s="528">
        <v>0</v>
      </c>
    </row>
    <row r="63" spans="1:12" ht="12.75">
      <c r="A63" s="84"/>
      <c r="B63" s="592"/>
      <c r="C63" s="251" t="s">
        <v>719</v>
      </c>
      <c r="D63" s="251" t="s">
        <v>720</v>
      </c>
      <c r="E63" s="70">
        <v>0</v>
      </c>
      <c r="F63" s="70">
        <f>'Z 2 '!G90</f>
        <v>1840</v>
      </c>
      <c r="G63" s="70">
        <f t="shared" si="11"/>
        <v>1840</v>
      </c>
      <c r="H63" s="70"/>
      <c r="I63" s="70">
        <f>G63</f>
        <v>1840</v>
      </c>
      <c r="J63" s="70"/>
      <c r="K63" s="70"/>
      <c r="L63" s="528">
        <v>0</v>
      </c>
    </row>
    <row r="64" spans="1:12" ht="12.75">
      <c r="A64" s="84"/>
      <c r="B64" s="592"/>
      <c r="C64" s="251" t="s">
        <v>410</v>
      </c>
      <c r="D64" s="251" t="s">
        <v>411</v>
      </c>
      <c r="E64" s="70">
        <v>0</v>
      </c>
      <c r="F64" s="70">
        <f>'Z 2 '!G91</f>
        <v>7200</v>
      </c>
      <c r="G64" s="70">
        <f t="shared" si="11"/>
        <v>7200</v>
      </c>
      <c r="H64" s="70">
        <f>G64</f>
        <v>7200</v>
      </c>
      <c r="I64" s="70"/>
      <c r="J64" s="70"/>
      <c r="K64" s="70"/>
      <c r="L64" s="528">
        <v>0</v>
      </c>
    </row>
    <row r="65" spans="1:12" ht="12.75">
      <c r="A65" s="84"/>
      <c r="B65" s="592"/>
      <c r="C65" s="368" t="s">
        <v>721</v>
      </c>
      <c r="D65" s="368" t="s">
        <v>722</v>
      </c>
      <c r="E65" s="70">
        <v>0</v>
      </c>
      <c r="F65" s="70">
        <f>'Z 2 '!G92</f>
        <v>1279</v>
      </c>
      <c r="G65" s="70">
        <f t="shared" si="11"/>
        <v>1279</v>
      </c>
      <c r="H65" s="70"/>
      <c r="I65" s="70"/>
      <c r="J65" s="70"/>
      <c r="K65" s="70"/>
      <c r="L65" s="528">
        <v>0</v>
      </c>
    </row>
    <row r="66" spans="1:12" ht="12.75">
      <c r="A66" s="84"/>
      <c r="B66" s="592"/>
      <c r="C66" s="368" t="s">
        <v>727</v>
      </c>
      <c r="D66" s="368" t="s">
        <v>65</v>
      </c>
      <c r="E66" s="70">
        <v>0</v>
      </c>
      <c r="F66" s="70">
        <f>'Z 2 '!G93</f>
        <v>939</v>
      </c>
      <c r="G66" s="70">
        <f t="shared" si="11"/>
        <v>939</v>
      </c>
      <c r="H66" s="70"/>
      <c r="I66" s="70"/>
      <c r="J66" s="70"/>
      <c r="K66" s="70"/>
      <c r="L66" s="528">
        <v>0</v>
      </c>
    </row>
    <row r="67" spans="1:12" ht="12.75">
      <c r="A67" s="84"/>
      <c r="B67" s="592"/>
      <c r="C67" s="368" t="s">
        <v>733</v>
      </c>
      <c r="D67" s="368" t="s">
        <v>734</v>
      </c>
      <c r="E67" s="70">
        <v>0</v>
      </c>
      <c r="F67" s="70">
        <f>'Z 2 '!G94</f>
        <v>2634</v>
      </c>
      <c r="G67" s="70">
        <f t="shared" si="11"/>
        <v>2634</v>
      </c>
      <c r="H67" s="70"/>
      <c r="I67" s="70"/>
      <c r="J67" s="70"/>
      <c r="K67" s="70"/>
      <c r="L67" s="528">
        <v>0</v>
      </c>
    </row>
    <row r="68" spans="1:12" ht="12.75">
      <c r="A68" s="84"/>
      <c r="B68" s="592"/>
      <c r="C68" s="23">
        <v>4750</v>
      </c>
      <c r="D68" s="251" t="s">
        <v>187</v>
      </c>
      <c r="E68" s="70"/>
      <c r="F68" s="70">
        <f>'Z 2 '!G95</f>
        <v>900</v>
      </c>
      <c r="G68" s="70">
        <f t="shared" si="11"/>
        <v>900</v>
      </c>
      <c r="H68" s="70"/>
      <c r="I68" s="70"/>
      <c r="J68" s="70"/>
      <c r="K68" s="70"/>
      <c r="L68" s="528"/>
    </row>
    <row r="69" spans="1:12" ht="15.75" customHeight="1">
      <c r="A69" s="558"/>
      <c r="B69" s="561" t="s">
        <v>45</v>
      </c>
      <c r="C69" s="561"/>
      <c r="D69" s="561" t="s">
        <v>46</v>
      </c>
      <c r="E69" s="559">
        <f>E70</f>
        <v>14000</v>
      </c>
      <c r="F69" s="559">
        <f aca="true" t="shared" si="12" ref="F69:K69">SUM(F71:F78)</f>
        <v>14000</v>
      </c>
      <c r="G69" s="559">
        <f t="shared" si="12"/>
        <v>14000</v>
      </c>
      <c r="H69" s="559">
        <f t="shared" si="12"/>
        <v>5800</v>
      </c>
      <c r="I69" s="559">
        <f t="shared" si="12"/>
        <v>958</v>
      </c>
      <c r="J69" s="559">
        <f t="shared" si="12"/>
        <v>0</v>
      </c>
      <c r="K69" s="559">
        <f t="shared" si="12"/>
        <v>0</v>
      </c>
      <c r="L69" s="566">
        <v>0</v>
      </c>
    </row>
    <row r="70" spans="1:12" ht="13.5" customHeight="1">
      <c r="A70" s="85"/>
      <c r="B70" s="592"/>
      <c r="C70" s="350" t="s">
        <v>126</v>
      </c>
      <c r="D70" s="251" t="s">
        <v>363</v>
      </c>
      <c r="E70" s="175">
        <f>'Z 1'!I55</f>
        <v>14000</v>
      </c>
      <c r="F70" s="72"/>
      <c r="G70" s="72"/>
      <c r="H70" s="72"/>
      <c r="I70" s="72"/>
      <c r="J70" s="72"/>
      <c r="K70" s="72"/>
      <c r="L70" s="73"/>
    </row>
    <row r="71" spans="1:12" ht="14.25" customHeight="1">
      <c r="A71" s="85"/>
      <c r="B71" s="592"/>
      <c r="C71" s="368" t="s">
        <v>713</v>
      </c>
      <c r="D71" s="368" t="s">
        <v>564</v>
      </c>
      <c r="E71" s="70">
        <v>0</v>
      </c>
      <c r="F71" s="70">
        <f>'Z 2 '!G136</f>
        <v>5330</v>
      </c>
      <c r="G71" s="70">
        <f aca="true" t="shared" si="13" ref="G71:G78">F71</f>
        <v>5330</v>
      </c>
      <c r="H71" s="70"/>
      <c r="I71" s="70"/>
      <c r="J71" s="70"/>
      <c r="K71" s="70"/>
      <c r="L71" s="528">
        <v>0</v>
      </c>
    </row>
    <row r="72" spans="1:12" ht="14.25" customHeight="1">
      <c r="A72" s="85"/>
      <c r="B72" s="592"/>
      <c r="C72" s="368" t="s">
        <v>12</v>
      </c>
      <c r="D72" s="368" t="s">
        <v>47</v>
      </c>
      <c r="E72" s="70">
        <v>0</v>
      </c>
      <c r="F72" s="70">
        <f>'Z 2 '!G137</f>
        <v>838</v>
      </c>
      <c r="G72" s="70">
        <f t="shared" si="13"/>
        <v>838</v>
      </c>
      <c r="H72" s="70"/>
      <c r="I72" s="70">
        <f>G72</f>
        <v>838</v>
      </c>
      <c r="J72" s="70"/>
      <c r="K72" s="70"/>
      <c r="L72" s="528">
        <v>0</v>
      </c>
    </row>
    <row r="73" spans="1:12" ht="14.25" customHeight="1">
      <c r="A73" s="85"/>
      <c r="B73" s="592"/>
      <c r="C73" s="368" t="s">
        <v>719</v>
      </c>
      <c r="D73" s="368" t="s">
        <v>720</v>
      </c>
      <c r="E73" s="70">
        <v>0</v>
      </c>
      <c r="F73" s="70">
        <f>'Z 2 '!G138</f>
        <v>120</v>
      </c>
      <c r="G73" s="70">
        <f t="shared" si="13"/>
        <v>120</v>
      </c>
      <c r="H73" s="70"/>
      <c r="I73" s="70">
        <f>G73</f>
        <v>120</v>
      </c>
      <c r="J73" s="70"/>
      <c r="K73" s="70"/>
      <c r="L73" s="528">
        <v>0</v>
      </c>
    </row>
    <row r="74" spans="1:12" ht="13.5" customHeight="1">
      <c r="A74" s="85"/>
      <c r="B74" s="592"/>
      <c r="C74" s="368" t="s">
        <v>410</v>
      </c>
      <c r="D74" s="368" t="s">
        <v>411</v>
      </c>
      <c r="E74" s="70">
        <v>0</v>
      </c>
      <c r="F74" s="70">
        <f>'Z 2 '!G139</f>
        <v>5800</v>
      </c>
      <c r="G74" s="70">
        <f t="shared" si="13"/>
        <v>5800</v>
      </c>
      <c r="H74" s="70">
        <f>G74</f>
        <v>5800</v>
      </c>
      <c r="I74" s="70"/>
      <c r="J74" s="70"/>
      <c r="K74" s="70"/>
      <c r="L74" s="528">
        <v>0</v>
      </c>
    </row>
    <row r="75" spans="1:12" ht="13.5" customHeight="1">
      <c r="A75" s="85"/>
      <c r="B75" s="592"/>
      <c r="C75" s="368" t="s">
        <v>721</v>
      </c>
      <c r="D75" s="368" t="s">
        <v>722</v>
      </c>
      <c r="E75" s="70">
        <v>0</v>
      </c>
      <c r="F75" s="70">
        <f>'Z 2 '!G140</f>
        <v>821</v>
      </c>
      <c r="G75" s="70">
        <f t="shared" si="13"/>
        <v>821</v>
      </c>
      <c r="H75" s="70"/>
      <c r="I75" s="70"/>
      <c r="J75" s="70"/>
      <c r="K75" s="70"/>
      <c r="L75" s="528">
        <v>0</v>
      </c>
    </row>
    <row r="76" spans="1:12" ht="12" customHeight="1">
      <c r="A76" s="85"/>
      <c r="B76" s="592"/>
      <c r="C76" s="368" t="s">
        <v>727</v>
      </c>
      <c r="D76" s="368" t="s">
        <v>65</v>
      </c>
      <c r="E76" s="70">
        <v>0</v>
      </c>
      <c r="F76" s="70">
        <f>'Z 2 '!G141</f>
        <v>932</v>
      </c>
      <c r="G76" s="70">
        <f t="shared" si="13"/>
        <v>932</v>
      </c>
      <c r="H76" s="70"/>
      <c r="I76" s="70"/>
      <c r="J76" s="70"/>
      <c r="K76" s="70"/>
      <c r="L76" s="528">
        <v>0</v>
      </c>
    </row>
    <row r="77" spans="1:12" ht="13.5" customHeight="1">
      <c r="A77" s="85"/>
      <c r="B77" s="592"/>
      <c r="C77" s="368" t="s">
        <v>181</v>
      </c>
      <c r="D77" s="251" t="s">
        <v>185</v>
      </c>
      <c r="E77" s="70">
        <v>0</v>
      </c>
      <c r="F77" s="70">
        <f>'Z 2 '!G142</f>
        <v>100</v>
      </c>
      <c r="G77" s="70">
        <f t="shared" si="13"/>
        <v>100</v>
      </c>
      <c r="H77" s="70"/>
      <c r="I77" s="70"/>
      <c r="J77" s="70"/>
      <c r="K77" s="70"/>
      <c r="L77" s="528"/>
    </row>
    <row r="78" spans="1:12" ht="16.5" customHeight="1">
      <c r="A78" s="84"/>
      <c r="B78" s="368"/>
      <c r="C78" s="368" t="s">
        <v>183</v>
      </c>
      <c r="D78" s="251" t="s">
        <v>186</v>
      </c>
      <c r="E78" s="70">
        <v>0</v>
      </c>
      <c r="F78" s="70">
        <f>'Z 2 '!G143</f>
        <v>59</v>
      </c>
      <c r="G78" s="70">
        <f t="shared" si="13"/>
        <v>59</v>
      </c>
      <c r="H78" s="70"/>
      <c r="I78" s="70"/>
      <c r="J78" s="70"/>
      <c r="K78" s="70"/>
      <c r="L78" s="528"/>
    </row>
    <row r="79" spans="1:12" ht="24.75" customHeight="1">
      <c r="A79" s="586" t="s">
        <v>50</v>
      </c>
      <c r="B79" s="587"/>
      <c r="C79" s="587"/>
      <c r="D79" s="395" t="s">
        <v>386</v>
      </c>
      <c r="E79" s="314">
        <f>E80</f>
        <v>2333359</v>
      </c>
      <c r="F79" s="314">
        <f>SUM(F83:F107)</f>
        <v>2333359</v>
      </c>
      <c r="G79" s="314">
        <f aca="true" t="shared" si="14" ref="G79:L79">SUM(G83:G107)</f>
        <v>2279359</v>
      </c>
      <c r="H79" s="314">
        <f t="shared" si="14"/>
        <v>1643863</v>
      </c>
      <c r="I79" s="314">
        <f t="shared" si="14"/>
        <v>5291</v>
      </c>
      <c r="J79" s="314">
        <f t="shared" si="14"/>
        <v>0</v>
      </c>
      <c r="K79" s="314">
        <f t="shared" si="14"/>
        <v>54000</v>
      </c>
      <c r="L79" s="316">
        <f t="shared" si="14"/>
        <v>0</v>
      </c>
    </row>
    <row r="80" spans="1:12" ht="24.75" customHeight="1">
      <c r="A80" s="558"/>
      <c r="B80" s="561">
        <v>75411</v>
      </c>
      <c r="C80" s="561"/>
      <c r="D80" s="593" t="s">
        <v>270</v>
      </c>
      <c r="E80" s="559">
        <f>E81+E82</f>
        <v>2333359</v>
      </c>
      <c r="F80" s="559">
        <f>SUM(F83:F107)</f>
        <v>2333359</v>
      </c>
      <c r="G80" s="559">
        <f aca="true" t="shared" si="15" ref="G80:L80">SUM(G83:G107)</f>
        <v>2279359</v>
      </c>
      <c r="H80" s="559">
        <f t="shared" si="15"/>
        <v>1643863</v>
      </c>
      <c r="I80" s="559">
        <f t="shared" si="15"/>
        <v>5291</v>
      </c>
      <c r="J80" s="559">
        <f t="shared" si="15"/>
        <v>0</v>
      </c>
      <c r="K80" s="559">
        <f t="shared" si="15"/>
        <v>54000</v>
      </c>
      <c r="L80" s="560">
        <f t="shared" si="15"/>
        <v>0</v>
      </c>
    </row>
    <row r="81" spans="1:12" ht="24.75" customHeight="1">
      <c r="A81" s="352"/>
      <c r="B81" s="589"/>
      <c r="C81" s="564" t="s">
        <v>126</v>
      </c>
      <c r="D81" s="251" t="s">
        <v>813</v>
      </c>
      <c r="E81" s="172">
        <f>'Z 1'!I61</f>
        <v>2279359</v>
      </c>
      <c r="F81" s="176"/>
      <c r="G81" s="176"/>
      <c r="H81" s="176"/>
      <c r="I81" s="176"/>
      <c r="J81" s="176"/>
      <c r="K81" s="176"/>
      <c r="L81" s="356"/>
    </row>
    <row r="82" spans="1:12" ht="17.25" customHeight="1">
      <c r="A82" s="352"/>
      <c r="B82" s="589"/>
      <c r="C82" s="564" t="s">
        <v>812</v>
      </c>
      <c r="D82" s="251" t="s">
        <v>814</v>
      </c>
      <c r="E82" s="172">
        <f>'Z 1'!I64</f>
        <v>54000</v>
      </c>
      <c r="F82" s="176"/>
      <c r="G82" s="176"/>
      <c r="H82" s="176"/>
      <c r="I82" s="176"/>
      <c r="J82" s="176"/>
      <c r="K82" s="176"/>
      <c r="L82" s="356"/>
    </row>
    <row r="83" spans="1:12" ht="17.25" customHeight="1">
      <c r="A83" s="352"/>
      <c r="B83" s="589"/>
      <c r="C83" s="590" t="s">
        <v>326</v>
      </c>
      <c r="D83" s="251" t="s">
        <v>565</v>
      </c>
      <c r="E83" s="170"/>
      <c r="F83" s="170">
        <f>'Z 2 '!G155</f>
        <v>142000</v>
      </c>
      <c r="G83" s="170">
        <f aca="true" t="shared" si="16" ref="G83:G99">F83</f>
        <v>142000</v>
      </c>
      <c r="H83" s="170"/>
      <c r="I83" s="170"/>
      <c r="J83" s="170"/>
      <c r="K83" s="170"/>
      <c r="L83" s="567"/>
    </row>
    <row r="84" spans="1:12" ht="16.5" customHeight="1">
      <c r="A84" s="85"/>
      <c r="B84" s="368"/>
      <c r="C84" s="368" t="s">
        <v>716</v>
      </c>
      <c r="D84" s="251" t="s">
        <v>566</v>
      </c>
      <c r="E84" s="70"/>
      <c r="F84" s="170">
        <f>'Z 2 '!G156</f>
        <v>24168</v>
      </c>
      <c r="G84" s="170">
        <f t="shared" si="16"/>
        <v>24168</v>
      </c>
      <c r="H84" s="170">
        <f>G84</f>
        <v>24168</v>
      </c>
      <c r="I84" s="170"/>
      <c r="J84" s="170"/>
      <c r="K84" s="170"/>
      <c r="L84" s="528"/>
    </row>
    <row r="85" spans="1:12" ht="14.25" customHeight="1">
      <c r="A85" s="85"/>
      <c r="B85" s="368"/>
      <c r="C85" s="368" t="s">
        <v>717</v>
      </c>
      <c r="D85" s="251" t="s">
        <v>567</v>
      </c>
      <c r="E85" s="70"/>
      <c r="F85" s="170">
        <f>'Z 2 '!G157</f>
        <v>1627</v>
      </c>
      <c r="G85" s="170">
        <f t="shared" si="16"/>
        <v>1627</v>
      </c>
      <c r="H85" s="170">
        <f>G85</f>
        <v>1627</v>
      </c>
      <c r="I85" s="170"/>
      <c r="J85" s="170"/>
      <c r="K85" s="170"/>
      <c r="L85" s="528"/>
    </row>
    <row r="86" spans="1:12" ht="16.5" customHeight="1">
      <c r="A86" s="85"/>
      <c r="B86" s="368"/>
      <c r="C86" s="368" t="s">
        <v>55</v>
      </c>
      <c r="D86" s="251" t="s">
        <v>568</v>
      </c>
      <c r="E86" s="70"/>
      <c r="F86" s="170">
        <f>'Z 2 '!G158</f>
        <v>1477811</v>
      </c>
      <c r="G86" s="170">
        <f>F86</f>
        <v>1477811</v>
      </c>
      <c r="H86" s="170">
        <f>G86</f>
        <v>1477811</v>
      </c>
      <c r="I86" s="170"/>
      <c r="J86" s="170"/>
      <c r="K86" s="170"/>
      <c r="L86" s="528"/>
    </row>
    <row r="87" spans="1:12" ht="17.25" customHeight="1">
      <c r="A87" s="85"/>
      <c r="B87" s="368"/>
      <c r="C87" s="368" t="s">
        <v>56</v>
      </c>
      <c r="D87" s="368" t="s">
        <v>569</v>
      </c>
      <c r="E87" s="70"/>
      <c r="F87" s="170">
        <f>'Z 2 '!G159</f>
        <v>42971</v>
      </c>
      <c r="G87" s="170">
        <f>F87</f>
        <v>42971</v>
      </c>
      <c r="H87" s="170">
        <f>G87</f>
        <v>42971</v>
      </c>
      <c r="I87" s="170"/>
      <c r="J87" s="170"/>
      <c r="K87" s="170"/>
      <c r="L87" s="528"/>
    </row>
    <row r="88" spans="1:12" ht="14.25" customHeight="1">
      <c r="A88" s="85"/>
      <c r="B88" s="368"/>
      <c r="C88" s="368" t="s">
        <v>58</v>
      </c>
      <c r="D88" s="368" t="s">
        <v>59</v>
      </c>
      <c r="E88" s="70"/>
      <c r="F88" s="170">
        <f>'Z 2 '!G160</f>
        <v>96686</v>
      </c>
      <c r="G88" s="170">
        <f>F88</f>
        <v>96686</v>
      </c>
      <c r="H88" s="170">
        <f>G88</f>
        <v>96686</v>
      </c>
      <c r="I88" s="170"/>
      <c r="J88" s="170"/>
      <c r="K88" s="170"/>
      <c r="L88" s="528"/>
    </row>
    <row r="89" spans="1:12" ht="15.75" customHeight="1">
      <c r="A89" s="85"/>
      <c r="B89" s="368"/>
      <c r="C89" s="251" t="s">
        <v>12</v>
      </c>
      <c r="D89" s="251" t="s">
        <v>570</v>
      </c>
      <c r="E89" s="70"/>
      <c r="F89" s="170">
        <f>'Z 2 '!G161</f>
        <v>4659</v>
      </c>
      <c r="G89" s="170">
        <f>F89</f>
        <v>4659</v>
      </c>
      <c r="H89" s="170"/>
      <c r="I89" s="170">
        <f>G89</f>
        <v>4659</v>
      </c>
      <c r="J89" s="170"/>
      <c r="K89" s="170"/>
      <c r="L89" s="528"/>
    </row>
    <row r="90" spans="1:12" ht="16.5" customHeight="1">
      <c r="A90" s="85"/>
      <c r="B90" s="368"/>
      <c r="C90" s="251" t="s">
        <v>719</v>
      </c>
      <c r="D90" s="251" t="s">
        <v>720</v>
      </c>
      <c r="E90" s="70"/>
      <c r="F90" s="170">
        <f>'Z 2 '!G162</f>
        <v>632</v>
      </c>
      <c r="G90" s="170">
        <f t="shared" si="16"/>
        <v>632</v>
      </c>
      <c r="H90" s="170"/>
      <c r="I90" s="170">
        <f>G90</f>
        <v>632</v>
      </c>
      <c r="J90" s="170"/>
      <c r="K90" s="170"/>
      <c r="L90" s="528"/>
    </row>
    <row r="91" spans="1:12" ht="16.5" customHeight="1">
      <c r="A91" s="85"/>
      <c r="B91" s="368"/>
      <c r="C91" s="251" t="s">
        <v>410</v>
      </c>
      <c r="D91" s="368" t="s">
        <v>411</v>
      </c>
      <c r="E91" s="70"/>
      <c r="F91" s="170">
        <f>'Z 2 '!G163</f>
        <v>600</v>
      </c>
      <c r="G91" s="170">
        <f t="shared" si="16"/>
        <v>600</v>
      </c>
      <c r="H91" s="170">
        <f>G91</f>
        <v>600</v>
      </c>
      <c r="I91" s="170"/>
      <c r="J91" s="170"/>
      <c r="K91" s="170"/>
      <c r="L91" s="528"/>
    </row>
    <row r="92" spans="1:12" ht="13.5" customHeight="1">
      <c r="A92" s="85"/>
      <c r="B92" s="368"/>
      <c r="C92" s="368" t="s">
        <v>328</v>
      </c>
      <c r="D92" s="251" t="s">
        <v>329</v>
      </c>
      <c r="E92" s="70"/>
      <c r="F92" s="170">
        <f>'Z 2 '!G164</f>
        <v>77200</v>
      </c>
      <c r="G92" s="170">
        <f t="shared" si="16"/>
        <v>77200</v>
      </c>
      <c r="H92" s="170"/>
      <c r="I92" s="170"/>
      <c r="J92" s="170"/>
      <c r="K92" s="170"/>
      <c r="L92" s="528"/>
    </row>
    <row r="93" spans="1:12" ht="15" customHeight="1">
      <c r="A93" s="85"/>
      <c r="B93" s="592"/>
      <c r="C93" s="368" t="s">
        <v>721</v>
      </c>
      <c r="D93" s="368" t="s">
        <v>722</v>
      </c>
      <c r="E93" s="70"/>
      <c r="F93" s="170">
        <v>187843</v>
      </c>
      <c r="G93" s="170">
        <f t="shared" si="16"/>
        <v>187843</v>
      </c>
      <c r="H93" s="170"/>
      <c r="I93" s="170"/>
      <c r="J93" s="170"/>
      <c r="K93" s="170"/>
      <c r="L93" s="568"/>
    </row>
    <row r="94" spans="1:12" ht="15.75" customHeight="1">
      <c r="A94" s="85"/>
      <c r="B94" s="592"/>
      <c r="C94" s="368" t="s">
        <v>61</v>
      </c>
      <c r="D94" s="368" t="s">
        <v>62</v>
      </c>
      <c r="E94" s="70"/>
      <c r="F94" s="170">
        <f>'Z 2 '!G166</f>
        <v>80000</v>
      </c>
      <c r="G94" s="170">
        <f t="shared" si="16"/>
        <v>80000</v>
      </c>
      <c r="H94" s="170"/>
      <c r="I94" s="170"/>
      <c r="J94" s="170"/>
      <c r="K94" s="170"/>
      <c r="L94" s="568"/>
    </row>
    <row r="95" spans="1:12" ht="15" customHeight="1">
      <c r="A95" s="85"/>
      <c r="B95" s="592"/>
      <c r="C95" s="368" t="s">
        <v>723</v>
      </c>
      <c r="D95" s="368" t="s">
        <v>63</v>
      </c>
      <c r="E95" s="70"/>
      <c r="F95" s="170">
        <f>'Z 2 '!G167</f>
        <v>17000</v>
      </c>
      <c r="G95" s="170">
        <f t="shared" si="16"/>
        <v>17000</v>
      </c>
      <c r="H95" s="170"/>
      <c r="I95" s="170"/>
      <c r="J95" s="170"/>
      <c r="K95" s="170"/>
      <c r="L95" s="568"/>
    </row>
    <row r="96" spans="1:12" ht="16.5" customHeight="1">
      <c r="A96" s="85"/>
      <c r="B96" s="592"/>
      <c r="C96" s="368" t="s">
        <v>725</v>
      </c>
      <c r="D96" s="368" t="s">
        <v>64</v>
      </c>
      <c r="E96" s="70"/>
      <c r="F96" s="170">
        <v>39000</v>
      </c>
      <c r="G96" s="170">
        <f t="shared" si="16"/>
        <v>39000</v>
      </c>
      <c r="H96" s="170"/>
      <c r="I96" s="170"/>
      <c r="J96" s="170"/>
      <c r="K96" s="170"/>
      <c r="L96" s="568"/>
    </row>
    <row r="97" spans="1:12" ht="15.75" customHeight="1">
      <c r="A97" s="85"/>
      <c r="B97" s="592"/>
      <c r="C97" s="368" t="s">
        <v>53</v>
      </c>
      <c r="D97" s="368" t="s">
        <v>54</v>
      </c>
      <c r="E97" s="70"/>
      <c r="F97" s="170">
        <f>'Z 2 '!G169</f>
        <v>11200</v>
      </c>
      <c r="G97" s="170">
        <f t="shared" si="16"/>
        <v>11200</v>
      </c>
      <c r="H97" s="170"/>
      <c r="I97" s="170"/>
      <c r="J97" s="170"/>
      <c r="K97" s="170"/>
      <c r="L97" s="568"/>
    </row>
    <row r="98" spans="1:12" ht="15" customHeight="1">
      <c r="A98" s="85"/>
      <c r="B98" s="592"/>
      <c r="C98" s="368" t="s">
        <v>727</v>
      </c>
      <c r="D98" s="368" t="s">
        <v>65</v>
      </c>
      <c r="E98" s="70"/>
      <c r="F98" s="170">
        <f>'Z 2 '!G170</f>
        <v>48164</v>
      </c>
      <c r="G98" s="170">
        <f t="shared" si="16"/>
        <v>48164</v>
      </c>
      <c r="H98" s="170"/>
      <c r="I98" s="170"/>
      <c r="J98" s="170"/>
      <c r="K98" s="170"/>
      <c r="L98" s="568"/>
    </row>
    <row r="99" spans="1:12" ht="14.25" customHeight="1">
      <c r="A99" s="85"/>
      <c r="B99" s="592"/>
      <c r="C99" s="368" t="s">
        <v>412</v>
      </c>
      <c r="D99" s="251" t="s">
        <v>413</v>
      </c>
      <c r="E99" s="70"/>
      <c r="F99" s="170">
        <f>'Z 2 '!G171</f>
        <v>1427</v>
      </c>
      <c r="G99" s="170">
        <f t="shared" si="16"/>
        <v>1427</v>
      </c>
      <c r="H99" s="170"/>
      <c r="I99" s="170"/>
      <c r="J99" s="170"/>
      <c r="K99" s="170"/>
      <c r="L99" s="568"/>
    </row>
    <row r="100" spans="1:12" ht="14.25" customHeight="1">
      <c r="A100" s="85"/>
      <c r="B100" s="592"/>
      <c r="C100" s="368" t="s">
        <v>188</v>
      </c>
      <c r="D100" s="251" t="s">
        <v>501</v>
      </c>
      <c r="E100" s="70"/>
      <c r="F100" s="170">
        <f>'Z 2 '!G172</f>
        <v>3018</v>
      </c>
      <c r="G100" s="170">
        <f aca="true" t="shared" si="17" ref="G100:G106">F100</f>
        <v>3018</v>
      </c>
      <c r="H100" s="170"/>
      <c r="I100" s="170"/>
      <c r="J100" s="170"/>
      <c r="K100" s="170"/>
      <c r="L100" s="568"/>
    </row>
    <row r="101" spans="1:12" ht="14.25" customHeight="1">
      <c r="A101" s="85"/>
      <c r="B101" s="592"/>
      <c r="C101" s="368" t="s">
        <v>181</v>
      </c>
      <c r="D101" s="251" t="s">
        <v>502</v>
      </c>
      <c r="E101" s="70"/>
      <c r="F101" s="170">
        <f>'Z 2 '!G173</f>
        <v>5300</v>
      </c>
      <c r="G101" s="170">
        <f t="shared" si="17"/>
        <v>5300</v>
      </c>
      <c r="H101" s="170"/>
      <c r="I101" s="170"/>
      <c r="J101" s="170"/>
      <c r="K101" s="170"/>
      <c r="L101" s="568"/>
    </row>
    <row r="102" spans="1:12" ht="14.25" customHeight="1">
      <c r="A102" s="85"/>
      <c r="B102" s="592"/>
      <c r="C102" s="368" t="s">
        <v>729</v>
      </c>
      <c r="D102" s="368" t="s">
        <v>730</v>
      </c>
      <c r="E102" s="70"/>
      <c r="F102" s="170">
        <f>'Z 2 '!G174</f>
        <v>2600</v>
      </c>
      <c r="G102" s="170">
        <f t="shared" si="17"/>
        <v>2600</v>
      </c>
      <c r="H102" s="170"/>
      <c r="I102" s="170"/>
      <c r="J102" s="170"/>
      <c r="K102" s="170"/>
      <c r="L102" s="568"/>
    </row>
    <row r="103" spans="1:12" ht="13.5" customHeight="1">
      <c r="A103" s="85"/>
      <c r="B103" s="592"/>
      <c r="C103" s="368" t="s">
        <v>731</v>
      </c>
      <c r="D103" s="368" t="s">
        <v>732</v>
      </c>
      <c r="E103" s="70"/>
      <c r="F103" s="170">
        <f>'Z 2 '!G175</f>
        <v>2587</v>
      </c>
      <c r="G103" s="170">
        <f t="shared" si="17"/>
        <v>2587</v>
      </c>
      <c r="H103" s="170"/>
      <c r="I103" s="170"/>
      <c r="J103" s="170"/>
      <c r="K103" s="170"/>
      <c r="L103" s="568"/>
    </row>
    <row r="104" spans="1:12" ht="12" customHeight="1">
      <c r="A104" s="85"/>
      <c r="B104" s="592"/>
      <c r="C104" s="368" t="s">
        <v>733</v>
      </c>
      <c r="D104" s="368" t="s">
        <v>734</v>
      </c>
      <c r="E104" s="70"/>
      <c r="F104" s="170">
        <f>'Z 2 '!G176</f>
        <v>805</v>
      </c>
      <c r="G104" s="170">
        <f t="shared" si="17"/>
        <v>805</v>
      </c>
      <c r="H104" s="170"/>
      <c r="I104" s="170"/>
      <c r="J104" s="170"/>
      <c r="K104" s="170"/>
      <c r="L104" s="568"/>
    </row>
    <row r="105" spans="1:12" ht="14.25" customHeight="1">
      <c r="A105" s="85"/>
      <c r="B105" s="592"/>
      <c r="C105" s="368" t="s">
        <v>52</v>
      </c>
      <c r="D105" s="368" t="s">
        <v>560</v>
      </c>
      <c r="E105" s="70"/>
      <c r="F105" s="170">
        <f>'Z 2 '!G177</f>
        <v>11901</v>
      </c>
      <c r="G105" s="170">
        <f t="shared" si="17"/>
        <v>11901</v>
      </c>
      <c r="H105" s="170"/>
      <c r="I105" s="170"/>
      <c r="J105" s="170"/>
      <c r="K105" s="170"/>
      <c r="L105" s="568"/>
    </row>
    <row r="106" spans="1:12" ht="11.25" customHeight="1">
      <c r="A106" s="85"/>
      <c r="B106" s="592"/>
      <c r="C106" s="368" t="s">
        <v>68</v>
      </c>
      <c r="D106" s="368" t="s">
        <v>571</v>
      </c>
      <c r="E106" s="70"/>
      <c r="F106" s="170">
        <f>'Z 2 '!G178</f>
        <v>160</v>
      </c>
      <c r="G106" s="170">
        <f t="shared" si="17"/>
        <v>160</v>
      </c>
      <c r="H106" s="170"/>
      <c r="I106" s="170"/>
      <c r="J106" s="170"/>
      <c r="K106" s="170"/>
      <c r="L106" s="568"/>
    </row>
    <row r="107" spans="1:12" ht="16.5" customHeight="1">
      <c r="A107" s="85"/>
      <c r="B107" s="592"/>
      <c r="C107" s="23">
        <v>6050</v>
      </c>
      <c r="D107" s="368" t="s">
        <v>754</v>
      </c>
      <c r="E107" s="70"/>
      <c r="F107" s="170">
        <f>'Z 2 '!G179</f>
        <v>54000</v>
      </c>
      <c r="G107" s="170"/>
      <c r="H107" s="170"/>
      <c r="I107" s="170"/>
      <c r="J107" s="170"/>
      <c r="K107" s="170">
        <f>F107</f>
        <v>54000</v>
      </c>
      <c r="L107" s="568"/>
    </row>
    <row r="108" spans="1:12" ht="20.25" customHeight="1">
      <c r="A108" s="586" t="s">
        <v>146</v>
      </c>
      <c r="B108" s="587"/>
      <c r="C108" s="587"/>
      <c r="D108" s="395" t="s">
        <v>572</v>
      </c>
      <c r="E108" s="314">
        <f>E109</f>
        <v>644647</v>
      </c>
      <c r="F108" s="314">
        <f>F109</f>
        <v>644647</v>
      </c>
      <c r="G108" s="314">
        <f aca="true" t="shared" si="18" ref="G108:L108">G109</f>
        <v>644647</v>
      </c>
      <c r="H108" s="314">
        <f t="shared" si="18"/>
        <v>0</v>
      </c>
      <c r="I108" s="314">
        <f t="shared" si="18"/>
        <v>0</v>
      </c>
      <c r="J108" s="314">
        <f t="shared" si="18"/>
        <v>644647</v>
      </c>
      <c r="K108" s="314">
        <f t="shared" si="18"/>
        <v>0</v>
      </c>
      <c r="L108" s="316">
        <f t="shared" si="18"/>
        <v>0</v>
      </c>
    </row>
    <row r="109" spans="1:12" ht="20.25" customHeight="1">
      <c r="A109" s="558"/>
      <c r="B109" s="561">
        <v>85156</v>
      </c>
      <c r="C109" s="561"/>
      <c r="D109" s="593" t="s">
        <v>572</v>
      </c>
      <c r="E109" s="559">
        <f>E110</f>
        <v>644647</v>
      </c>
      <c r="F109" s="559">
        <f>F111</f>
        <v>644647</v>
      </c>
      <c r="G109" s="559">
        <f aca="true" t="shared" si="19" ref="G109:L109">G111</f>
        <v>644647</v>
      </c>
      <c r="H109" s="559">
        <f t="shared" si="19"/>
        <v>0</v>
      </c>
      <c r="I109" s="559">
        <f t="shared" si="19"/>
        <v>0</v>
      </c>
      <c r="J109" s="559">
        <f t="shared" si="19"/>
        <v>644647</v>
      </c>
      <c r="K109" s="559">
        <f t="shared" si="19"/>
        <v>0</v>
      </c>
      <c r="L109" s="560">
        <f t="shared" si="19"/>
        <v>0</v>
      </c>
    </row>
    <row r="110" spans="1:12" ht="20.25" customHeight="1">
      <c r="A110" s="85"/>
      <c r="B110" s="592"/>
      <c r="C110" s="350">
        <v>2110</v>
      </c>
      <c r="D110" s="251" t="s">
        <v>363</v>
      </c>
      <c r="E110" s="175">
        <f>'Z 1'!I112</f>
        <v>644647</v>
      </c>
      <c r="F110" s="72"/>
      <c r="G110" s="72"/>
      <c r="H110" s="72"/>
      <c r="I110" s="72"/>
      <c r="J110" s="72"/>
      <c r="K110" s="72"/>
      <c r="L110" s="73"/>
    </row>
    <row r="111" spans="1:12" ht="20.25" customHeight="1" thickBot="1">
      <c r="A111" s="610"/>
      <c r="B111" s="611"/>
      <c r="C111" s="612" t="s">
        <v>153</v>
      </c>
      <c r="D111" s="613" t="s">
        <v>573</v>
      </c>
      <c r="E111" s="614">
        <v>0</v>
      </c>
      <c r="F111" s="614">
        <f>'Z 2 '!G390</f>
        <v>644647</v>
      </c>
      <c r="G111" s="614">
        <f>F111</f>
        <v>644647</v>
      </c>
      <c r="H111" s="614"/>
      <c r="I111" s="614"/>
      <c r="J111" s="614">
        <f>G111</f>
        <v>644647</v>
      </c>
      <c r="K111" s="614"/>
      <c r="L111" s="615">
        <v>0</v>
      </c>
    </row>
    <row r="112" spans="1:12" ht="12.75" hidden="1">
      <c r="A112" s="605" t="s">
        <v>155</v>
      </c>
      <c r="B112" s="606" t="s">
        <v>574</v>
      </c>
      <c r="C112" s="606" t="s">
        <v>557</v>
      </c>
      <c r="D112" s="607" t="s">
        <v>165</v>
      </c>
      <c r="E112" s="608" t="e">
        <f>'[1]Z 1'!#REF!</f>
        <v>#REF!</v>
      </c>
      <c r="F112" s="608">
        <f>F113+F115+F114+F116+F117+F118+F119+F120+F121</f>
        <v>0</v>
      </c>
      <c r="G112" s="608"/>
      <c r="H112" s="608"/>
      <c r="I112" s="608"/>
      <c r="J112" s="608"/>
      <c r="K112" s="608"/>
      <c r="L112" s="609">
        <v>0</v>
      </c>
    </row>
    <row r="113" spans="1:12" ht="12.75" hidden="1">
      <c r="A113" s="84"/>
      <c r="B113" s="592"/>
      <c r="C113" s="368" t="s">
        <v>714</v>
      </c>
      <c r="D113" s="251" t="s">
        <v>715</v>
      </c>
      <c r="E113" s="70">
        <v>0</v>
      </c>
      <c r="F113" s="70">
        <v>0</v>
      </c>
      <c r="G113" s="70"/>
      <c r="H113" s="70"/>
      <c r="I113" s="70"/>
      <c r="J113" s="70"/>
      <c r="K113" s="70"/>
      <c r="L113" s="528">
        <v>0</v>
      </c>
    </row>
    <row r="114" spans="1:12" ht="12.75" hidden="1">
      <c r="A114" s="84"/>
      <c r="B114" s="592"/>
      <c r="C114" s="368" t="s">
        <v>717</v>
      </c>
      <c r="D114" s="251" t="s">
        <v>558</v>
      </c>
      <c r="E114" s="70">
        <v>0</v>
      </c>
      <c r="F114" s="70">
        <v>0</v>
      </c>
      <c r="G114" s="70"/>
      <c r="H114" s="70"/>
      <c r="I114" s="70"/>
      <c r="J114" s="70"/>
      <c r="K114" s="70"/>
      <c r="L114" s="528">
        <v>0</v>
      </c>
    </row>
    <row r="115" spans="1:12" ht="12.75" hidden="1">
      <c r="A115" s="84"/>
      <c r="B115" s="592"/>
      <c r="C115" s="251" t="s">
        <v>12</v>
      </c>
      <c r="D115" s="251" t="s">
        <v>47</v>
      </c>
      <c r="E115" s="70">
        <v>0</v>
      </c>
      <c r="F115" s="70">
        <v>0</v>
      </c>
      <c r="G115" s="70"/>
      <c r="H115" s="70"/>
      <c r="I115" s="70"/>
      <c r="J115" s="70"/>
      <c r="K115" s="70"/>
      <c r="L115" s="528">
        <v>0</v>
      </c>
    </row>
    <row r="116" spans="1:12" ht="12.75" hidden="1">
      <c r="A116" s="84"/>
      <c r="B116" s="592"/>
      <c r="C116" s="251" t="s">
        <v>719</v>
      </c>
      <c r="D116" s="251" t="s">
        <v>720</v>
      </c>
      <c r="E116" s="70">
        <v>0</v>
      </c>
      <c r="F116" s="70">
        <v>0</v>
      </c>
      <c r="G116" s="70"/>
      <c r="H116" s="70"/>
      <c r="I116" s="70"/>
      <c r="J116" s="70"/>
      <c r="K116" s="70"/>
      <c r="L116" s="528">
        <v>0</v>
      </c>
    </row>
    <row r="117" spans="1:12" ht="13.5" customHeight="1" hidden="1">
      <c r="A117" s="84"/>
      <c r="B117" s="592"/>
      <c r="C117" s="251" t="s">
        <v>721</v>
      </c>
      <c r="D117" s="251" t="s">
        <v>722</v>
      </c>
      <c r="E117" s="70">
        <v>0</v>
      </c>
      <c r="F117" s="70">
        <v>0</v>
      </c>
      <c r="G117" s="70"/>
      <c r="H117" s="70"/>
      <c r="I117" s="70"/>
      <c r="J117" s="70"/>
      <c r="K117" s="70"/>
      <c r="L117" s="528">
        <v>0</v>
      </c>
    </row>
    <row r="118" spans="1:12" ht="12.75" hidden="1">
      <c r="A118" s="84"/>
      <c r="B118" s="592"/>
      <c r="C118" s="251" t="s">
        <v>723</v>
      </c>
      <c r="D118" s="251" t="s">
        <v>63</v>
      </c>
      <c r="E118" s="70">
        <v>0</v>
      </c>
      <c r="F118" s="70">
        <v>0</v>
      </c>
      <c r="G118" s="70"/>
      <c r="H118" s="70"/>
      <c r="I118" s="70"/>
      <c r="J118" s="70"/>
      <c r="K118" s="70"/>
      <c r="L118" s="528">
        <v>0</v>
      </c>
    </row>
    <row r="119" spans="1:12" ht="12.75" hidden="1">
      <c r="A119" s="84"/>
      <c r="B119" s="592"/>
      <c r="C119" s="251" t="s">
        <v>727</v>
      </c>
      <c r="D119" s="251" t="s">
        <v>65</v>
      </c>
      <c r="E119" s="70">
        <v>0</v>
      </c>
      <c r="F119" s="70">
        <v>0</v>
      </c>
      <c r="G119" s="70"/>
      <c r="H119" s="70"/>
      <c r="I119" s="70"/>
      <c r="J119" s="70"/>
      <c r="K119" s="70"/>
      <c r="L119" s="528">
        <v>0</v>
      </c>
    </row>
    <row r="120" spans="1:12" ht="12.75" hidden="1">
      <c r="A120" s="84"/>
      <c r="B120" s="592"/>
      <c r="C120" s="251" t="s">
        <v>729</v>
      </c>
      <c r="D120" s="251" t="s">
        <v>730</v>
      </c>
      <c r="E120" s="70">
        <v>0</v>
      </c>
      <c r="F120" s="70">
        <v>0</v>
      </c>
      <c r="G120" s="70"/>
      <c r="H120" s="70"/>
      <c r="I120" s="70"/>
      <c r="J120" s="70"/>
      <c r="K120" s="70"/>
      <c r="L120" s="528">
        <v>0</v>
      </c>
    </row>
    <row r="121" spans="1:12" ht="12.75" hidden="1">
      <c r="A121" s="84"/>
      <c r="B121" s="592"/>
      <c r="C121" s="251" t="s">
        <v>733</v>
      </c>
      <c r="D121" s="251" t="s">
        <v>734</v>
      </c>
      <c r="E121" s="70">
        <v>0</v>
      </c>
      <c r="F121" s="70">
        <v>0</v>
      </c>
      <c r="G121" s="70"/>
      <c r="H121" s="70"/>
      <c r="I121" s="70"/>
      <c r="J121" s="70"/>
      <c r="K121" s="70"/>
      <c r="L121" s="528">
        <v>0</v>
      </c>
    </row>
    <row r="122" spans="1:12" ht="12.75" hidden="1">
      <c r="A122" s="85" t="s">
        <v>155</v>
      </c>
      <c r="B122" s="592" t="s">
        <v>196</v>
      </c>
      <c r="C122" s="592" t="s">
        <v>557</v>
      </c>
      <c r="D122" s="592" t="s">
        <v>197</v>
      </c>
      <c r="E122" s="72" t="e">
        <f>'[1]Z 1'!#REF!</f>
        <v>#REF!</v>
      </c>
      <c r="F122" s="72">
        <f>F123+F124+F125+F126+F127+F128+F130+F131+F132+F133+F134</f>
        <v>0</v>
      </c>
      <c r="G122" s="72"/>
      <c r="H122" s="72"/>
      <c r="I122" s="72"/>
      <c r="J122" s="72"/>
      <c r="K122" s="72"/>
      <c r="L122" s="565">
        <v>0</v>
      </c>
    </row>
    <row r="123" spans="1:12" ht="12.75" hidden="1">
      <c r="A123" s="84"/>
      <c r="B123" s="592"/>
      <c r="C123" s="368" t="s">
        <v>714</v>
      </c>
      <c r="D123" s="251" t="s">
        <v>715</v>
      </c>
      <c r="E123" s="70">
        <v>0</v>
      </c>
      <c r="F123" s="70">
        <v>0</v>
      </c>
      <c r="G123" s="70"/>
      <c r="H123" s="70"/>
      <c r="I123" s="70"/>
      <c r="J123" s="70"/>
      <c r="K123" s="70"/>
      <c r="L123" s="528">
        <v>0</v>
      </c>
    </row>
    <row r="124" spans="1:12" ht="12.75" hidden="1">
      <c r="A124" s="84"/>
      <c r="B124" s="592"/>
      <c r="C124" s="368" t="s">
        <v>717</v>
      </c>
      <c r="D124" s="368" t="s">
        <v>558</v>
      </c>
      <c r="E124" s="70">
        <v>0</v>
      </c>
      <c r="F124" s="70">
        <v>0</v>
      </c>
      <c r="G124" s="70"/>
      <c r="H124" s="70"/>
      <c r="I124" s="70"/>
      <c r="J124" s="70"/>
      <c r="K124" s="70"/>
      <c r="L124" s="528">
        <v>0</v>
      </c>
    </row>
    <row r="125" spans="1:12" ht="12.75" hidden="1">
      <c r="A125" s="84"/>
      <c r="B125" s="592"/>
      <c r="C125" s="251" t="s">
        <v>12</v>
      </c>
      <c r="D125" s="251" t="s">
        <v>47</v>
      </c>
      <c r="E125" s="70">
        <v>0</v>
      </c>
      <c r="F125" s="70">
        <v>0</v>
      </c>
      <c r="G125" s="70"/>
      <c r="H125" s="70"/>
      <c r="I125" s="70"/>
      <c r="J125" s="70"/>
      <c r="K125" s="70"/>
      <c r="L125" s="528">
        <v>0</v>
      </c>
    </row>
    <row r="126" spans="1:12" ht="12.75" hidden="1">
      <c r="A126" s="84"/>
      <c r="B126" s="592"/>
      <c r="C126" s="251" t="s">
        <v>719</v>
      </c>
      <c r="D126" s="251" t="s">
        <v>720</v>
      </c>
      <c r="E126" s="70">
        <v>0</v>
      </c>
      <c r="F126" s="70">
        <v>0</v>
      </c>
      <c r="G126" s="70"/>
      <c r="H126" s="70"/>
      <c r="I126" s="70"/>
      <c r="J126" s="70"/>
      <c r="K126" s="70"/>
      <c r="L126" s="528">
        <v>0</v>
      </c>
    </row>
    <row r="127" spans="1:12" ht="12.75" hidden="1">
      <c r="A127" s="84"/>
      <c r="B127" s="368"/>
      <c r="C127" s="368" t="s">
        <v>721</v>
      </c>
      <c r="D127" s="368" t="s">
        <v>722</v>
      </c>
      <c r="E127" s="70">
        <v>0</v>
      </c>
      <c r="F127" s="70">
        <v>0</v>
      </c>
      <c r="G127" s="70"/>
      <c r="H127" s="70"/>
      <c r="I127" s="70"/>
      <c r="J127" s="70"/>
      <c r="K127" s="70"/>
      <c r="L127" s="528">
        <v>0</v>
      </c>
    </row>
    <row r="128" spans="1:12" ht="12.75" hidden="1">
      <c r="A128" s="84"/>
      <c r="B128" s="368"/>
      <c r="C128" s="368" t="s">
        <v>723</v>
      </c>
      <c r="D128" s="368" t="s">
        <v>63</v>
      </c>
      <c r="E128" s="70">
        <v>0</v>
      </c>
      <c r="F128" s="70">
        <v>0</v>
      </c>
      <c r="G128" s="70"/>
      <c r="H128" s="70"/>
      <c r="I128" s="70"/>
      <c r="J128" s="70"/>
      <c r="K128" s="70"/>
      <c r="L128" s="528">
        <v>0</v>
      </c>
    </row>
    <row r="129" spans="1:12" ht="12.75" hidden="1">
      <c r="A129" s="84"/>
      <c r="B129" s="368"/>
      <c r="C129" s="368" t="s">
        <v>725</v>
      </c>
      <c r="D129" s="368" t="s">
        <v>64</v>
      </c>
      <c r="E129" s="70">
        <v>0</v>
      </c>
      <c r="F129" s="70">
        <v>15074</v>
      </c>
      <c r="G129" s="70"/>
      <c r="H129" s="70"/>
      <c r="I129" s="70"/>
      <c r="J129" s="70"/>
      <c r="K129" s="70"/>
      <c r="L129" s="528">
        <v>0</v>
      </c>
    </row>
    <row r="130" spans="1:12" ht="12.75" hidden="1">
      <c r="A130" s="84"/>
      <c r="B130" s="368"/>
      <c r="C130" s="368" t="s">
        <v>727</v>
      </c>
      <c r="D130" s="368" t="s">
        <v>65</v>
      </c>
      <c r="E130" s="70">
        <v>0</v>
      </c>
      <c r="F130" s="70">
        <v>0</v>
      </c>
      <c r="G130" s="70"/>
      <c r="H130" s="70"/>
      <c r="I130" s="70"/>
      <c r="J130" s="70"/>
      <c r="K130" s="70"/>
      <c r="L130" s="528">
        <v>0</v>
      </c>
    </row>
    <row r="131" spans="1:12" ht="12.75" hidden="1">
      <c r="A131" s="84"/>
      <c r="B131" s="368"/>
      <c r="C131" s="368" t="s">
        <v>729</v>
      </c>
      <c r="D131" s="368" t="s">
        <v>730</v>
      </c>
      <c r="E131" s="70">
        <v>0</v>
      </c>
      <c r="F131" s="70">
        <v>0</v>
      </c>
      <c r="G131" s="70"/>
      <c r="H131" s="70"/>
      <c r="I131" s="70"/>
      <c r="J131" s="70"/>
      <c r="K131" s="70"/>
      <c r="L131" s="528">
        <v>0</v>
      </c>
    </row>
    <row r="132" spans="1:12" ht="12.75" hidden="1">
      <c r="A132" s="84"/>
      <c r="B132" s="368"/>
      <c r="C132" s="368" t="s">
        <v>731</v>
      </c>
      <c r="D132" s="368" t="s">
        <v>732</v>
      </c>
      <c r="E132" s="70">
        <v>0</v>
      </c>
      <c r="F132" s="70">
        <v>0</v>
      </c>
      <c r="G132" s="70"/>
      <c r="H132" s="70"/>
      <c r="I132" s="70"/>
      <c r="J132" s="70"/>
      <c r="K132" s="70"/>
      <c r="L132" s="528">
        <v>0</v>
      </c>
    </row>
    <row r="133" spans="1:12" ht="12.75" hidden="1">
      <c r="A133" s="84"/>
      <c r="B133" s="368"/>
      <c r="C133" s="368" t="s">
        <v>733</v>
      </c>
      <c r="D133" s="368" t="s">
        <v>734</v>
      </c>
      <c r="E133" s="70">
        <v>0</v>
      </c>
      <c r="F133" s="70">
        <v>0</v>
      </c>
      <c r="G133" s="70"/>
      <c r="H133" s="70"/>
      <c r="I133" s="70"/>
      <c r="J133" s="70"/>
      <c r="K133" s="70"/>
      <c r="L133" s="528">
        <v>0</v>
      </c>
    </row>
    <row r="134" spans="1:12" ht="12.75" hidden="1">
      <c r="A134" s="84"/>
      <c r="B134" s="368"/>
      <c r="C134" s="368" t="s">
        <v>17</v>
      </c>
      <c r="D134" s="368" t="s">
        <v>18</v>
      </c>
      <c r="E134" s="70">
        <v>0</v>
      </c>
      <c r="F134" s="70">
        <v>0</v>
      </c>
      <c r="G134" s="70"/>
      <c r="H134" s="70"/>
      <c r="I134" s="70"/>
      <c r="J134" s="70"/>
      <c r="K134" s="70"/>
      <c r="L134" s="528">
        <v>0</v>
      </c>
    </row>
    <row r="135" spans="1:12" ht="16.5" customHeight="1">
      <c r="A135" s="586" t="s">
        <v>70</v>
      </c>
      <c r="B135" s="587"/>
      <c r="C135" s="587"/>
      <c r="D135" s="587" t="s">
        <v>71</v>
      </c>
      <c r="E135" s="312">
        <f aca="true" t="shared" si="20" ref="E135:L135">E136+E153</f>
        <v>312000</v>
      </c>
      <c r="F135" s="312">
        <f t="shared" si="20"/>
        <v>312000</v>
      </c>
      <c r="G135" s="312">
        <f t="shared" si="20"/>
        <v>312000</v>
      </c>
      <c r="H135" s="312">
        <f t="shared" si="20"/>
        <v>137709</v>
      </c>
      <c r="I135" s="312">
        <f t="shared" si="20"/>
        <v>27342</v>
      </c>
      <c r="J135" s="312">
        <f t="shared" si="20"/>
        <v>0</v>
      </c>
      <c r="K135" s="312">
        <f t="shared" si="20"/>
        <v>0</v>
      </c>
      <c r="L135" s="313">
        <f t="shared" si="20"/>
        <v>0</v>
      </c>
    </row>
    <row r="136" spans="1:12" ht="16.5" customHeight="1">
      <c r="A136" s="558"/>
      <c r="B136" s="561">
        <v>85203</v>
      </c>
      <c r="C136" s="561"/>
      <c r="D136" s="561" t="s">
        <v>376</v>
      </c>
      <c r="E136" s="559">
        <f>E137</f>
        <v>300000</v>
      </c>
      <c r="F136" s="559">
        <f>SUM(F138:F152)</f>
        <v>300000</v>
      </c>
      <c r="G136" s="559">
        <f aca="true" t="shared" si="21" ref="G136:L136">SUM(G138:G152)</f>
        <v>300000</v>
      </c>
      <c r="H136" s="559">
        <f t="shared" si="21"/>
        <v>135709</v>
      </c>
      <c r="I136" s="559">
        <f t="shared" si="21"/>
        <v>27342</v>
      </c>
      <c r="J136" s="559">
        <f t="shared" si="21"/>
        <v>0</v>
      </c>
      <c r="K136" s="559">
        <f t="shared" si="21"/>
        <v>0</v>
      </c>
      <c r="L136" s="560">
        <f t="shared" si="21"/>
        <v>0</v>
      </c>
    </row>
    <row r="137" spans="1:12" ht="16.5" customHeight="1">
      <c r="A137" s="84"/>
      <c r="B137" s="368"/>
      <c r="C137" s="562">
        <v>2110</v>
      </c>
      <c r="D137" s="251" t="s">
        <v>363</v>
      </c>
      <c r="E137" s="70">
        <f>'Z 1'!I125</f>
        <v>300000</v>
      </c>
      <c r="F137" s="70"/>
      <c r="G137" s="70"/>
      <c r="H137" s="70"/>
      <c r="I137" s="70"/>
      <c r="J137" s="70"/>
      <c r="K137" s="70"/>
      <c r="L137" s="71"/>
    </row>
    <row r="138" spans="1:12" ht="12.75">
      <c r="A138" s="84"/>
      <c r="B138" s="368"/>
      <c r="C138" s="368" t="s">
        <v>714</v>
      </c>
      <c r="D138" s="251" t="s">
        <v>715</v>
      </c>
      <c r="E138" s="70"/>
      <c r="F138" s="70">
        <f>'Z 2 '!G438</f>
        <v>133937</v>
      </c>
      <c r="G138" s="70">
        <f>F138</f>
        <v>133937</v>
      </c>
      <c r="H138" s="70">
        <f>G138</f>
        <v>133937</v>
      </c>
      <c r="I138" s="70"/>
      <c r="J138" s="70"/>
      <c r="K138" s="70"/>
      <c r="L138" s="528"/>
    </row>
    <row r="139" spans="1:12" ht="12.75">
      <c r="A139" s="84"/>
      <c r="B139" s="368"/>
      <c r="C139" s="368" t="s">
        <v>12</v>
      </c>
      <c r="D139" s="251" t="s">
        <v>570</v>
      </c>
      <c r="E139" s="70"/>
      <c r="F139" s="70">
        <f>'Z 2 '!G439</f>
        <v>24037</v>
      </c>
      <c r="G139" s="70">
        <f aca="true" t="shared" si="22" ref="G139:G152">F139</f>
        <v>24037</v>
      </c>
      <c r="H139" s="70"/>
      <c r="I139" s="70">
        <f>G139</f>
        <v>24037</v>
      </c>
      <c r="J139" s="70"/>
      <c r="K139" s="70"/>
      <c r="L139" s="528"/>
    </row>
    <row r="140" spans="1:12" ht="12.75">
      <c r="A140" s="84"/>
      <c r="B140" s="368"/>
      <c r="C140" s="368" t="s">
        <v>719</v>
      </c>
      <c r="D140" s="251" t="s">
        <v>720</v>
      </c>
      <c r="E140" s="70"/>
      <c r="F140" s="70">
        <f>'Z 2 '!G440</f>
        <v>3305</v>
      </c>
      <c r="G140" s="70">
        <f t="shared" si="22"/>
        <v>3305</v>
      </c>
      <c r="H140" s="70"/>
      <c r="I140" s="70">
        <f>G140</f>
        <v>3305</v>
      </c>
      <c r="J140" s="70"/>
      <c r="K140" s="70"/>
      <c r="L140" s="528"/>
    </row>
    <row r="141" spans="1:12" ht="12.75">
      <c r="A141" s="84"/>
      <c r="B141" s="368"/>
      <c r="C141" s="368" t="s">
        <v>410</v>
      </c>
      <c r="D141" s="368" t="s">
        <v>411</v>
      </c>
      <c r="E141" s="70"/>
      <c r="F141" s="70">
        <f>'Z 2 '!G441</f>
        <v>1772</v>
      </c>
      <c r="G141" s="70">
        <f t="shared" si="22"/>
        <v>1772</v>
      </c>
      <c r="H141" s="70">
        <f>G141</f>
        <v>1772</v>
      </c>
      <c r="I141" s="70"/>
      <c r="J141" s="70"/>
      <c r="K141" s="70"/>
      <c r="L141" s="528"/>
    </row>
    <row r="142" spans="1:12" ht="12.75">
      <c r="A142" s="84"/>
      <c r="B142" s="368"/>
      <c r="C142" s="368" t="s">
        <v>721</v>
      </c>
      <c r="D142" s="368" t="s">
        <v>722</v>
      </c>
      <c r="E142" s="70"/>
      <c r="F142" s="70">
        <f>'Z 2 '!G442</f>
        <v>45749</v>
      </c>
      <c r="G142" s="70">
        <f t="shared" si="22"/>
        <v>45749</v>
      </c>
      <c r="H142" s="70"/>
      <c r="I142" s="70"/>
      <c r="J142" s="70"/>
      <c r="K142" s="70"/>
      <c r="L142" s="528"/>
    </row>
    <row r="143" spans="1:12" ht="12.75">
      <c r="A143" s="84"/>
      <c r="B143" s="368"/>
      <c r="C143" s="368" t="s">
        <v>162</v>
      </c>
      <c r="D143" s="368" t="s">
        <v>575</v>
      </c>
      <c r="E143" s="70"/>
      <c r="F143" s="70">
        <f>'Z 2 '!G443</f>
        <v>431</v>
      </c>
      <c r="G143" s="70">
        <f t="shared" si="22"/>
        <v>431</v>
      </c>
      <c r="H143" s="70"/>
      <c r="I143" s="70"/>
      <c r="J143" s="70"/>
      <c r="K143" s="70"/>
      <c r="L143" s="528"/>
    </row>
    <row r="144" spans="1:12" ht="12.75">
      <c r="A144" s="84"/>
      <c r="B144" s="368"/>
      <c r="C144" s="368" t="s">
        <v>723</v>
      </c>
      <c r="D144" s="368" t="s">
        <v>63</v>
      </c>
      <c r="E144" s="70"/>
      <c r="F144" s="70">
        <f>'Z 2 '!G444</f>
        <v>21813</v>
      </c>
      <c r="G144" s="70">
        <f t="shared" si="22"/>
        <v>21813</v>
      </c>
      <c r="H144" s="70"/>
      <c r="I144" s="70"/>
      <c r="J144" s="70"/>
      <c r="K144" s="70"/>
      <c r="L144" s="528"/>
    </row>
    <row r="145" spans="1:12" ht="12.75">
      <c r="A145" s="84"/>
      <c r="B145" s="368"/>
      <c r="C145" s="368">
        <v>4270</v>
      </c>
      <c r="D145" s="368" t="s">
        <v>64</v>
      </c>
      <c r="E145" s="70"/>
      <c r="F145" s="70">
        <f>'Z 2 '!G445</f>
        <v>35000</v>
      </c>
      <c r="G145" s="70">
        <f t="shared" si="22"/>
        <v>35000</v>
      </c>
      <c r="H145" s="70"/>
      <c r="I145" s="70"/>
      <c r="J145" s="70"/>
      <c r="K145" s="70"/>
      <c r="L145" s="528"/>
    </row>
    <row r="146" spans="1:12" ht="12.75">
      <c r="A146" s="84"/>
      <c r="B146" s="368"/>
      <c r="C146" s="368" t="s">
        <v>53</v>
      </c>
      <c r="D146" s="368" t="s">
        <v>54</v>
      </c>
      <c r="E146" s="70"/>
      <c r="F146" s="70">
        <f>'Z 2 '!G446</f>
        <v>265</v>
      </c>
      <c r="G146" s="70">
        <f t="shared" si="22"/>
        <v>265</v>
      </c>
      <c r="H146" s="70"/>
      <c r="I146" s="70"/>
      <c r="J146" s="70"/>
      <c r="K146" s="70"/>
      <c r="L146" s="528"/>
    </row>
    <row r="147" spans="1:12" ht="12.75">
      <c r="A147" s="84"/>
      <c r="B147" s="368"/>
      <c r="C147" s="368" t="s">
        <v>727</v>
      </c>
      <c r="D147" s="368" t="s">
        <v>65</v>
      </c>
      <c r="E147" s="70"/>
      <c r="F147" s="70">
        <f>'Z 2 '!G447</f>
        <v>19258</v>
      </c>
      <c r="G147" s="70">
        <f t="shared" si="22"/>
        <v>19258</v>
      </c>
      <c r="H147" s="70"/>
      <c r="I147" s="70"/>
      <c r="J147" s="70"/>
      <c r="K147" s="70"/>
      <c r="L147" s="528"/>
    </row>
    <row r="148" spans="1:12" ht="12.75">
      <c r="A148" s="84"/>
      <c r="B148" s="368"/>
      <c r="C148" s="368" t="s">
        <v>181</v>
      </c>
      <c r="D148" s="368" t="s">
        <v>185</v>
      </c>
      <c r="E148" s="70"/>
      <c r="F148" s="70">
        <f>'Z 2 '!G448</f>
        <v>3050</v>
      </c>
      <c r="G148" s="70">
        <f t="shared" si="22"/>
        <v>3050</v>
      </c>
      <c r="H148" s="70"/>
      <c r="I148" s="70"/>
      <c r="J148" s="70"/>
      <c r="K148" s="70"/>
      <c r="L148" s="528"/>
    </row>
    <row r="149" spans="1:12" ht="12.75">
      <c r="A149" s="84"/>
      <c r="B149" s="368"/>
      <c r="C149" s="368" t="s">
        <v>729</v>
      </c>
      <c r="D149" s="368" t="s">
        <v>730</v>
      </c>
      <c r="E149" s="70"/>
      <c r="F149" s="70">
        <f>'Z 2 '!G449</f>
        <v>1146</v>
      </c>
      <c r="G149" s="70">
        <f t="shared" si="22"/>
        <v>1146</v>
      </c>
      <c r="H149" s="70"/>
      <c r="I149" s="70"/>
      <c r="J149" s="70"/>
      <c r="K149" s="70"/>
      <c r="L149" s="528"/>
    </row>
    <row r="150" spans="1:12" ht="12.75">
      <c r="A150" s="84"/>
      <c r="B150" s="368"/>
      <c r="C150" s="368" t="s">
        <v>733</v>
      </c>
      <c r="D150" s="368" t="s">
        <v>734</v>
      </c>
      <c r="E150" s="70"/>
      <c r="F150" s="70">
        <f>'Z 2 '!G450</f>
        <v>5029</v>
      </c>
      <c r="G150" s="70">
        <f t="shared" si="22"/>
        <v>5029</v>
      </c>
      <c r="H150" s="70"/>
      <c r="I150" s="70"/>
      <c r="J150" s="70"/>
      <c r="K150" s="70"/>
      <c r="L150" s="528"/>
    </row>
    <row r="151" spans="1:12" ht="12.75">
      <c r="A151" s="84"/>
      <c r="B151" s="368"/>
      <c r="C151" s="368" t="s">
        <v>182</v>
      </c>
      <c r="D151" s="368" t="s">
        <v>576</v>
      </c>
      <c r="E151" s="70"/>
      <c r="F151" s="70">
        <f>'Z 2 '!G451</f>
        <v>3591</v>
      </c>
      <c r="G151" s="70">
        <f t="shared" si="22"/>
        <v>3591</v>
      </c>
      <c r="H151" s="70"/>
      <c r="I151" s="70"/>
      <c r="J151" s="70"/>
      <c r="K151" s="70"/>
      <c r="L151" s="528"/>
    </row>
    <row r="152" spans="1:12" ht="12.75">
      <c r="A152" s="84"/>
      <c r="B152" s="368"/>
      <c r="C152" s="23">
        <v>4750</v>
      </c>
      <c r="D152" s="251" t="s">
        <v>187</v>
      </c>
      <c r="E152" s="70"/>
      <c r="F152" s="70">
        <f>'Z 2 '!G452</f>
        <v>1617</v>
      </c>
      <c r="G152" s="70">
        <f t="shared" si="22"/>
        <v>1617</v>
      </c>
      <c r="H152" s="70"/>
      <c r="I152" s="70"/>
      <c r="J152" s="70"/>
      <c r="K152" s="70"/>
      <c r="L152" s="528"/>
    </row>
    <row r="153" spans="1:12" ht="16.5" customHeight="1">
      <c r="A153" s="558"/>
      <c r="B153" s="561" t="s">
        <v>74</v>
      </c>
      <c r="C153" s="561"/>
      <c r="D153" s="561" t="s">
        <v>165</v>
      </c>
      <c r="E153" s="563">
        <f>E154</f>
        <v>12000</v>
      </c>
      <c r="F153" s="559">
        <f aca="true" t="shared" si="23" ref="F153:L153">SUM(F155:F163)</f>
        <v>12000</v>
      </c>
      <c r="G153" s="559">
        <f t="shared" si="23"/>
        <v>12000</v>
      </c>
      <c r="H153" s="559">
        <f t="shared" si="23"/>
        <v>2000</v>
      </c>
      <c r="I153" s="559">
        <f t="shared" si="23"/>
        <v>0</v>
      </c>
      <c r="J153" s="559">
        <f t="shared" si="23"/>
        <v>0</v>
      </c>
      <c r="K153" s="559">
        <f t="shared" si="23"/>
        <v>0</v>
      </c>
      <c r="L153" s="560">
        <f t="shared" si="23"/>
        <v>0</v>
      </c>
    </row>
    <row r="154" spans="1:12" ht="16.5" customHeight="1">
      <c r="A154" s="84"/>
      <c r="B154" s="368"/>
      <c r="C154" s="562">
        <v>2110</v>
      </c>
      <c r="D154" s="251" t="s">
        <v>363</v>
      </c>
      <c r="E154" s="70">
        <f>'Z 1'!I132</f>
        <v>12000</v>
      </c>
      <c r="F154" s="70"/>
      <c r="G154" s="70"/>
      <c r="H154" s="70"/>
      <c r="I154" s="70"/>
      <c r="J154" s="70"/>
      <c r="K154" s="70"/>
      <c r="L154" s="71"/>
    </row>
    <row r="155" spans="1:12" ht="12.75">
      <c r="A155" s="84"/>
      <c r="B155" s="368"/>
      <c r="C155" s="368" t="s">
        <v>410</v>
      </c>
      <c r="D155" s="368" t="s">
        <v>411</v>
      </c>
      <c r="E155" s="70"/>
      <c r="F155" s="70">
        <v>2000</v>
      </c>
      <c r="G155" s="70">
        <f>F155</f>
        <v>2000</v>
      </c>
      <c r="H155" s="70">
        <f>G155</f>
        <v>2000</v>
      </c>
      <c r="I155" s="70"/>
      <c r="J155" s="70"/>
      <c r="K155" s="70"/>
      <c r="L155" s="528"/>
    </row>
    <row r="156" spans="1:12" ht="12.75">
      <c r="A156" s="84"/>
      <c r="B156" s="368"/>
      <c r="C156" s="368" t="s">
        <v>721</v>
      </c>
      <c r="D156" s="368" t="s">
        <v>722</v>
      </c>
      <c r="E156" s="70"/>
      <c r="F156" s="70">
        <v>3900</v>
      </c>
      <c r="G156" s="70">
        <f aca="true" t="shared" si="24" ref="G156:G163">F156</f>
        <v>3900</v>
      </c>
      <c r="H156" s="70"/>
      <c r="I156" s="70"/>
      <c r="J156" s="70"/>
      <c r="K156" s="70"/>
      <c r="L156" s="528"/>
    </row>
    <row r="157" spans="1:12" ht="12.75">
      <c r="A157" s="84"/>
      <c r="B157" s="368"/>
      <c r="C157" s="368" t="s">
        <v>723</v>
      </c>
      <c r="D157" s="368" t="s">
        <v>63</v>
      </c>
      <c r="E157" s="70"/>
      <c r="F157" s="70">
        <v>1000</v>
      </c>
      <c r="G157" s="70">
        <f t="shared" si="24"/>
        <v>1000</v>
      </c>
      <c r="H157" s="70"/>
      <c r="I157" s="70"/>
      <c r="J157" s="70"/>
      <c r="K157" s="70"/>
      <c r="L157" s="528"/>
    </row>
    <row r="158" spans="1:12" ht="12.75">
      <c r="A158" s="84"/>
      <c r="B158" s="368"/>
      <c r="C158" s="368" t="s">
        <v>727</v>
      </c>
      <c r="D158" s="368" t="s">
        <v>65</v>
      </c>
      <c r="E158" s="70"/>
      <c r="F158" s="70">
        <v>2700</v>
      </c>
      <c r="G158" s="70">
        <f t="shared" si="24"/>
        <v>2700</v>
      </c>
      <c r="H158" s="70"/>
      <c r="I158" s="70"/>
      <c r="J158" s="70"/>
      <c r="K158" s="70"/>
      <c r="L158" s="528"/>
    </row>
    <row r="159" spans="1:12" ht="12.75">
      <c r="A159" s="84"/>
      <c r="B159" s="368"/>
      <c r="C159" s="368" t="s">
        <v>181</v>
      </c>
      <c r="D159" s="368" t="s">
        <v>185</v>
      </c>
      <c r="E159" s="70"/>
      <c r="F159" s="70">
        <v>1200</v>
      </c>
      <c r="G159" s="70">
        <f t="shared" si="24"/>
        <v>1200</v>
      </c>
      <c r="H159" s="70"/>
      <c r="I159" s="70"/>
      <c r="J159" s="70"/>
      <c r="K159" s="70"/>
      <c r="L159" s="528"/>
    </row>
    <row r="160" spans="1:12" ht="12.75">
      <c r="A160" s="84"/>
      <c r="B160" s="368"/>
      <c r="C160" s="368" t="s">
        <v>729</v>
      </c>
      <c r="D160" s="368" t="s">
        <v>730</v>
      </c>
      <c r="E160" s="70"/>
      <c r="F160" s="70">
        <v>300</v>
      </c>
      <c r="G160" s="70">
        <f t="shared" si="24"/>
        <v>300</v>
      </c>
      <c r="H160" s="70"/>
      <c r="I160" s="70"/>
      <c r="J160" s="70"/>
      <c r="K160" s="70"/>
      <c r="L160" s="528"/>
    </row>
    <row r="161" spans="1:12" ht="12.75">
      <c r="A161" s="84"/>
      <c r="B161" s="368"/>
      <c r="C161" s="368" t="s">
        <v>182</v>
      </c>
      <c r="D161" s="368" t="s">
        <v>576</v>
      </c>
      <c r="E161" s="70"/>
      <c r="F161" s="70">
        <v>450</v>
      </c>
      <c r="G161" s="70">
        <f t="shared" si="24"/>
        <v>450</v>
      </c>
      <c r="H161" s="70"/>
      <c r="I161" s="70"/>
      <c r="J161" s="70"/>
      <c r="K161" s="70"/>
      <c r="L161" s="528"/>
    </row>
    <row r="162" spans="1:12" ht="12.75">
      <c r="A162" s="84"/>
      <c r="B162" s="368"/>
      <c r="C162" s="368" t="s">
        <v>183</v>
      </c>
      <c r="D162" s="251" t="s">
        <v>186</v>
      </c>
      <c r="E162" s="70"/>
      <c r="F162" s="70">
        <v>300</v>
      </c>
      <c r="G162" s="70">
        <f t="shared" si="24"/>
        <v>300</v>
      </c>
      <c r="H162" s="70"/>
      <c r="I162" s="70"/>
      <c r="J162" s="70"/>
      <c r="K162" s="70"/>
      <c r="L162" s="528"/>
    </row>
    <row r="163" spans="1:12" ht="13.5" thickBot="1">
      <c r="A163" s="557"/>
      <c r="B163" s="595"/>
      <c r="C163" s="595" t="s">
        <v>184</v>
      </c>
      <c r="D163" s="596" t="s">
        <v>187</v>
      </c>
      <c r="E163" s="177"/>
      <c r="F163" s="177">
        <v>150</v>
      </c>
      <c r="G163" s="177">
        <f t="shared" si="24"/>
        <v>150</v>
      </c>
      <c r="H163" s="177"/>
      <c r="I163" s="177"/>
      <c r="J163" s="177"/>
      <c r="K163" s="177"/>
      <c r="L163" s="583"/>
    </row>
    <row r="164" spans="1:12" ht="21" customHeight="1" thickBot="1">
      <c r="A164" s="849" t="s">
        <v>577</v>
      </c>
      <c r="B164" s="850"/>
      <c r="C164" s="850"/>
      <c r="D164" s="850"/>
      <c r="E164" s="584">
        <f aca="true" t="shared" si="25" ref="E164:K164">E15+E19+E29+E57+E79+E108+E135</f>
        <v>3844775</v>
      </c>
      <c r="F164" s="584">
        <f t="shared" si="25"/>
        <v>3844775</v>
      </c>
      <c r="G164" s="584">
        <f t="shared" si="25"/>
        <v>3790775</v>
      </c>
      <c r="H164" s="584">
        <f t="shared" si="25"/>
        <v>2048097</v>
      </c>
      <c r="I164" s="584">
        <f t="shared" si="25"/>
        <v>78286</v>
      </c>
      <c r="J164" s="584">
        <f t="shared" si="25"/>
        <v>644647</v>
      </c>
      <c r="K164" s="584">
        <f t="shared" si="25"/>
        <v>54000</v>
      </c>
      <c r="L164" s="585">
        <v>0</v>
      </c>
    </row>
    <row r="165" spans="1:12" ht="10.5" customHeight="1">
      <c r="A165" s="208"/>
      <c r="B165" s="208"/>
      <c r="C165" s="208"/>
      <c r="D165" s="208"/>
      <c r="E165" s="209"/>
      <c r="F165" s="209"/>
      <c r="G165" s="209"/>
      <c r="H165" s="209"/>
      <c r="I165" s="209"/>
      <c r="J165" s="209"/>
      <c r="K165" s="209"/>
      <c r="L165" s="209"/>
    </row>
    <row r="166" spans="1:12" ht="14.25" customHeight="1">
      <c r="A166" s="208"/>
      <c r="B166" s="208"/>
      <c r="C166" s="208"/>
      <c r="D166" s="208"/>
      <c r="E166" s="209"/>
      <c r="F166" s="209"/>
      <c r="G166" s="209"/>
      <c r="H166" s="209"/>
      <c r="I166" s="209"/>
      <c r="J166" s="369" t="s">
        <v>458</v>
      </c>
      <c r="K166" s="370"/>
      <c r="L166" s="370"/>
    </row>
    <row r="167" spans="1:12" ht="15.75" customHeight="1">
      <c r="A167" s="208"/>
      <c r="B167" s="208"/>
      <c r="C167" s="208"/>
      <c r="D167" s="208"/>
      <c r="E167" s="209"/>
      <c r="F167" s="209"/>
      <c r="G167" s="209"/>
      <c r="H167" s="209"/>
      <c r="I167" s="209"/>
      <c r="J167" s="369" t="s">
        <v>476</v>
      </c>
      <c r="K167" s="370"/>
      <c r="L167" s="370"/>
    </row>
    <row r="168" spans="1:12" ht="15.75" customHeight="1">
      <c r="A168" s="208"/>
      <c r="B168" s="208"/>
      <c r="C168" s="208"/>
      <c r="D168" s="208"/>
      <c r="E168" s="209"/>
      <c r="F168" s="209"/>
      <c r="G168" s="209"/>
      <c r="H168" s="209"/>
      <c r="I168" s="209"/>
      <c r="J168" s="210"/>
      <c r="K168" s="209"/>
      <c r="L168" s="209"/>
    </row>
    <row r="169" ht="12" customHeight="1"/>
  </sheetData>
  <mergeCells count="13">
    <mergeCell ref="B14:F14"/>
    <mergeCell ref="E1:L1"/>
    <mergeCell ref="A5:L5"/>
    <mergeCell ref="A164:D164"/>
    <mergeCell ref="L7:L9"/>
    <mergeCell ref="D7:D9"/>
    <mergeCell ref="A7:C7"/>
    <mergeCell ref="E7:E9"/>
    <mergeCell ref="G8:G9"/>
    <mergeCell ref="H8:J8"/>
    <mergeCell ref="F7:F9"/>
    <mergeCell ref="G7:K7"/>
    <mergeCell ref="K8:K9"/>
  </mergeCells>
  <printOptions/>
  <pageMargins left="0.15748031496062992" right="0.03937007874015748" top="0.35433070866141736" bottom="0.3937007874015748" header="0.5118110236220472" footer="0.5118110236220472"/>
  <pageSetup horizontalDpi="600" verticalDpi="600" orientation="landscape" paperSize="9" scale="90" r:id="rId1"/>
  <rowBreaks count="4" manualBreakCount="4">
    <brk id="36" max="11" man="1"/>
    <brk id="78" max="11" man="1"/>
    <brk id="134" max="11" man="1"/>
    <brk id="1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7.125" style="0" customWidth="1"/>
    <col min="3" max="3" width="5.375" style="0" customWidth="1"/>
    <col min="4" max="4" width="47.875" style="0" customWidth="1"/>
    <col min="5" max="11" width="12.75390625" style="0" customWidth="1"/>
    <col min="12" max="12" width="9.625" style="0" bestFit="1" customWidth="1"/>
  </cols>
  <sheetData>
    <row r="1" spans="4:11" ht="11.25" customHeight="1">
      <c r="D1" s="185"/>
      <c r="E1" s="847" t="s">
        <v>3</v>
      </c>
      <c r="F1" s="847"/>
      <c r="G1" s="847"/>
      <c r="H1" s="847"/>
      <c r="I1" s="847"/>
      <c r="J1" s="847"/>
      <c r="K1" s="847"/>
    </row>
    <row r="2" spans="1:11" ht="19.5" customHeight="1" thickBot="1">
      <c r="A2" s="881" t="s">
        <v>803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</row>
    <row r="3" spans="1:11" ht="9.75" customHeight="1">
      <c r="A3" s="882" t="s">
        <v>255</v>
      </c>
      <c r="B3" s="883"/>
      <c r="C3" s="883"/>
      <c r="D3" s="883" t="s">
        <v>256</v>
      </c>
      <c r="E3" s="885" t="s">
        <v>578</v>
      </c>
      <c r="F3" s="885" t="s">
        <v>269</v>
      </c>
      <c r="G3" s="883" t="s">
        <v>579</v>
      </c>
      <c r="H3" s="883"/>
      <c r="I3" s="883"/>
      <c r="J3" s="883"/>
      <c r="K3" s="886"/>
    </row>
    <row r="4" spans="1:11" ht="9.75" customHeight="1">
      <c r="A4" s="337"/>
      <c r="B4" s="336"/>
      <c r="C4" s="336"/>
      <c r="D4" s="878"/>
      <c r="E4" s="874"/>
      <c r="F4" s="874"/>
      <c r="G4" s="874" t="s">
        <v>415</v>
      </c>
      <c r="H4" s="878" t="s">
        <v>281</v>
      </c>
      <c r="I4" s="878"/>
      <c r="J4" s="878"/>
      <c r="K4" s="876" t="s">
        <v>443</v>
      </c>
    </row>
    <row r="5" spans="1:11" ht="21" customHeight="1" thickBot="1">
      <c r="A5" s="338" t="s">
        <v>257</v>
      </c>
      <c r="B5" s="339" t="s">
        <v>258</v>
      </c>
      <c r="C5" s="339" t="s">
        <v>463</v>
      </c>
      <c r="D5" s="884"/>
      <c r="E5" s="875"/>
      <c r="F5" s="875"/>
      <c r="G5" s="875"/>
      <c r="H5" s="339" t="s">
        <v>580</v>
      </c>
      <c r="I5" s="340" t="s">
        <v>547</v>
      </c>
      <c r="J5" s="340" t="s">
        <v>548</v>
      </c>
      <c r="K5" s="877"/>
    </row>
    <row r="6" spans="1:11" ht="11.25" customHeight="1" thickBot="1">
      <c r="A6" s="132">
        <v>1</v>
      </c>
      <c r="B6" s="131">
        <v>2</v>
      </c>
      <c r="C6" s="131">
        <v>3</v>
      </c>
      <c r="D6" s="131">
        <v>4</v>
      </c>
      <c r="E6" s="211">
        <v>5</v>
      </c>
      <c r="F6" s="211">
        <v>6</v>
      </c>
      <c r="G6" s="211">
        <v>7</v>
      </c>
      <c r="H6" s="211">
        <v>8</v>
      </c>
      <c r="I6" s="211">
        <v>9</v>
      </c>
      <c r="J6" s="211">
        <v>10</v>
      </c>
      <c r="K6" s="212">
        <v>11</v>
      </c>
    </row>
    <row r="7" spans="1:11" ht="15.75" customHeight="1">
      <c r="A7" s="376">
        <v>801</v>
      </c>
      <c r="B7" s="377"/>
      <c r="C7" s="377"/>
      <c r="D7" s="378" t="s">
        <v>391</v>
      </c>
      <c r="E7" s="379">
        <f>E8</f>
        <v>75577</v>
      </c>
      <c r="F7" s="379">
        <f aca="true" t="shared" si="0" ref="F7:K7">F8</f>
        <v>75577</v>
      </c>
      <c r="G7" s="379">
        <f t="shared" si="0"/>
        <v>75577</v>
      </c>
      <c r="H7" s="379">
        <f t="shared" si="0"/>
        <v>13435</v>
      </c>
      <c r="I7" s="379">
        <f t="shared" si="0"/>
        <v>2674</v>
      </c>
      <c r="J7" s="379">
        <f t="shared" si="0"/>
        <v>0</v>
      </c>
      <c r="K7" s="379">
        <f t="shared" si="0"/>
        <v>0</v>
      </c>
    </row>
    <row r="8" spans="1:11" ht="13.5" customHeight="1">
      <c r="A8" s="539"/>
      <c r="B8" s="540">
        <v>80195</v>
      </c>
      <c r="C8" s="540"/>
      <c r="D8" s="541" t="s">
        <v>49</v>
      </c>
      <c r="E8" s="542">
        <f>E9</f>
        <v>75577</v>
      </c>
      <c r="F8" s="542">
        <f aca="true" t="shared" si="1" ref="F8:K8">SUM(F10:F14)</f>
        <v>75577</v>
      </c>
      <c r="G8" s="542">
        <f t="shared" si="1"/>
        <v>75577</v>
      </c>
      <c r="H8" s="542">
        <f t="shared" si="1"/>
        <v>13435</v>
      </c>
      <c r="I8" s="542">
        <f t="shared" si="1"/>
        <v>2674</v>
      </c>
      <c r="J8" s="542">
        <f t="shared" si="1"/>
        <v>0</v>
      </c>
      <c r="K8" s="542">
        <f t="shared" si="1"/>
        <v>0</v>
      </c>
    </row>
    <row r="9" spans="1:11" ht="24" customHeight="1">
      <c r="A9" s="625"/>
      <c r="B9" s="626"/>
      <c r="C9" s="619">
        <v>2130</v>
      </c>
      <c r="D9" s="620" t="s">
        <v>810</v>
      </c>
      <c r="E9" s="627">
        <f>'Z 1'!I96</f>
        <v>75577</v>
      </c>
      <c r="F9" s="628"/>
      <c r="G9" s="628"/>
      <c r="H9" s="628"/>
      <c r="I9" s="628"/>
      <c r="J9" s="628"/>
      <c r="K9" s="629"/>
    </row>
    <row r="10" spans="1:11" ht="11.25" customHeight="1">
      <c r="A10" s="408"/>
      <c r="B10" s="402"/>
      <c r="C10" s="402">
        <v>4010</v>
      </c>
      <c r="D10" s="621" t="s">
        <v>715</v>
      </c>
      <c r="E10" s="403"/>
      <c r="F10" s="623">
        <f>'Z 2 '!G348</f>
        <v>13435</v>
      </c>
      <c r="G10" s="623">
        <f>F10</f>
        <v>13435</v>
      </c>
      <c r="H10" s="630">
        <f>G10</f>
        <v>13435</v>
      </c>
      <c r="I10" s="630"/>
      <c r="J10" s="403"/>
      <c r="K10" s="631"/>
    </row>
    <row r="11" spans="1:11" ht="11.25" customHeight="1">
      <c r="A11" s="408"/>
      <c r="B11" s="402"/>
      <c r="C11" s="402">
        <v>4110</v>
      </c>
      <c r="D11" s="621" t="s">
        <v>47</v>
      </c>
      <c r="E11" s="403"/>
      <c r="F11" s="623">
        <f>'Z 2 '!G349</f>
        <v>2345</v>
      </c>
      <c r="G11" s="623">
        <f>F11</f>
        <v>2345</v>
      </c>
      <c r="H11" s="630"/>
      <c r="I11" s="630">
        <f>G11</f>
        <v>2345</v>
      </c>
      <c r="J11" s="403"/>
      <c r="K11" s="631"/>
    </row>
    <row r="12" spans="1:11" ht="11.25" customHeight="1">
      <c r="A12" s="408"/>
      <c r="B12" s="402"/>
      <c r="C12" s="402">
        <v>4120</v>
      </c>
      <c r="D12" s="621" t="s">
        <v>720</v>
      </c>
      <c r="E12" s="403"/>
      <c r="F12" s="623">
        <f>'Z 2 '!G350</f>
        <v>329</v>
      </c>
      <c r="G12" s="623">
        <f>F12</f>
        <v>329</v>
      </c>
      <c r="H12" s="630"/>
      <c r="I12" s="630">
        <f>G12</f>
        <v>329</v>
      </c>
      <c r="J12" s="403"/>
      <c r="K12" s="631"/>
    </row>
    <row r="13" spans="1:11" ht="11.25" customHeight="1">
      <c r="A13" s="408"/>
      <c r="B13" s="402"/>
      <c r="C13" s="402">
        <v>4210</v>
      </c>
      <c r="D13" s="621" t="s">
        <v>722</v>
      </c>
      <c r="E13" s="403"/>
      <c r="F13" s="623">
        <f>'Z 2 '!G351</f>
        <v>45200</v>
      </c>
      <c r="G13" s="623">
        <f>F13</f>
        <v>45200</v>
      </c>
      <c r="H13" s="630"/>
      <c r="I13" s="630"/>
      <c r="J13" s="403"/>
      <c r="K13" s="631"/>
    </row>
    <row r="14" spans="1:11" ht="11.25" customHeight="1">
      <c r="A14" s="408"/>
      <c r="B14" s="402"/>
      <c r="C14" s="402">
        <v>4300</v>
      </c>
      <c r="D14" s="621" t="s">
        <v>65</v>
      </c>
      <c r="E14" s="403"/>
      <c r="F14" s="623">
        <v>14268</v>
      </c>
      <c r="G14" s="623">
        <f>F14</f>
        <v>14268</v>
      </c>
      <c r="H14" s="630"/>
      <c r="I14" s="630"/>
      <c r="J14" s="403"/>
      <c r="K14" s="631"/>
    </row>
    <row r="15" spans="1:11" ht="16.5" customHeight="1">
      <c r="A15" s="380">
        <v>852</v>
      </c>
      <c r="B15" s="381"/>
      <c r="C15" s="381"/>
      <c r="D15" s="382" t="s">
        <v>71</v>
      </c>
      <c r="E15" s="383">
        <f>E16+E21+E36+E45</f>
        <v>983975</v>
      </c>
      <c r="F15" s="383">
        <f aca="true" t="shared" si="2" ref="F15:K15">F16+F21+F36+F45</f>
        <v>983975</v>
      </c>
      <c r="G15" s="383">
        <f t="shared" si="2"/>
        <v>983975</v>
      </c>
      <c r="H15" s="383">
        <f t="shared" si="2"/>
        <v>358998</v>
      </c>
      <c r="I15" s="383">
        <f t="shared" si="2"/>
        <v>38190</v>
      </c>
      <c r="J15" s="383">
        <f t="shared" si="2"/>
        <v>0</v>
      </c>
      <c r="K15" s="383">
        <f t="shared" si="2"/>
        <v>0</v>
      </c>
    </row>
    <row r="16" spans="1:11" ht="20.25" customHeight="1">
      <c r="A16" s="543"/>
      <c r="B16" s="544">
        <v>85201</v>
      </c>
      <c r="C16" s="544"/>
      <c r="D16" s="545" t="s">
        <v>581</v>
      </c>
      <c r="E16" s="180">
        <f>E17</f>
        <v>303000</v>
      </c>
      <c r="F16" s="180">
        <f aca="true" t="shared" si="3" ref="F16:K16">SUM(F18:F20)</f>
        <v>303000</v>
      </c>
      <c r="G16" s="180">
        <f t="shared" si="3"/>
        <v>303000</v>
      </c>
      <c r="H16" s="180">
        <f t="shared" si="3"/>
        <v>3000</v>
      </c>
      <c r="I16" s="180">
        <f t="shared" si="3"/>
        <v>0</v>
      </c>
      <c r="J16" s="180">
        <f t="shared" si="3"/>
        <v>0</v>
      </c>
      <c r="K16" s="180">
        <f t="shared" si="3"/>
        <v>0</v>
      </c>
    </row>
    <row r="17" spans="1:11" ht="26.25" customHeight="1">
      <c r="A17" s="617"/>
      <c r="B17" s="618"/>
      <c r="C17" s="619">
        <v>2130</v>
      </c>
      <c r="D17" s="620" t="s">
        <v>810</v>
      </c>
      <c r="E17" s="169">
        <f>'Z 1'!I117</f>
        <v>303000</v>
      </c>
      <c r="F17" s="174"/>
      <c r="G17" s="174"/>
      <c r="H17" s="174"/>
      <c r="I17" s="174"/>
      <c r="J17" s="174"/>
      <c r="K17" s="567"/>
    </row>
    <row r="18" spans="1:11" ht="14.25" customHeight="1">
      <c r="A18" s="408"/>
      <c r="B18" s="402"/>
      <c r="C18" s="402">
        <v>4010</v>
      </c>
      <c r="D18" s="621" t="s">
        <v>715</v>
      </c>
      <c r="E18" s="622"/>
      <c r="F18" s="623">
        <v>3000</v>
      </c>
      <c r="G18" s="623">
        <f>F18</f>
        <v>3000</v>
      </c>
      <c r="H18" s="623">
        <f>G18</f>
        <v>3000</v>
      </c>
      <c r="I18" s="622"/>
      <c r="J18" s="622"/>
      <c r="K18" s="624"/>
    </row>
    <row r="19" spans="1:11" ht="16.5" customHeight="1">
      <c r="A19" s="408"/>
      <c r="B19" s="402"/>
      <c r="C19" s="402">
        <v>4210</v>
      </c>
      <c r="D19" s="621" t="s">
        <v>722</v>
      </c>
      <c r="E19" s="622"/>
      <c r="F19" s="623">
        <v>110000</v>
      </c>
      <c r="G19" s="623">
        <f>F19</f>
        <v>110000</v>
      </c>
      <c r="H19" s="623"/>
      <c r="I19" s="622"/>
      <c r="J19" s="622"/>
      <c r="K19" s="624"/>
    </row>
    <row r="20" spans="1:11" ht="17.25" customHeight="1">
      <c r="A20" s="408"/>
      <c r="B20" s="402"/>
      <c r="C20" s="402">
        <v>4270</v>
      </c>
      <c r="D20" s="621" t="s">
        <v>64</v>
      </c>
      <c r="E20" s="622"/>
      <c r="F20" s="623">
        <v>190000</v>
      </c>
      <c r="G20" s="623">
        <f>F20</f>
        <v>190000</v>
      </c>
      <c r="H20" s="623"/>
      <c r="I20" s="622"/>
      <c r="J20" s="622"/>
      <c r="K20" s="624"/>
    </row>
    <row r="21" spans="1:11" ht="18.75" customHeight="1">
      <c r="A21" s="543"/>
      <c r="B21" s="544">
        <v>85202</v>
      </c>
      <c r="C21" s="544"/>
      <c r="D21" s="545" t="s">
        <v>161</v>
      </c>
      <c r="E21" s="548">
        <f>E22</f>
        <v>581785</v>
      </c>
      <c r="F21" s="548">
        <f aca="true" t="shared" si="4" ref="F21:K21">SUM(F23:F35)</f>
        <v>581785</v>
      </c>
      <c r="G21" s="548">
        <f t="shared" si="4"/>
        <v>581785</v>
      </c>
      <c r="H21" s="548">
        <f t="shared" si="4"/>
        <v>350498</v>
      </c>
      <c r="I21" s="548">
        <f t="shared" si="4"/>
        <v>37690</v>
      </c>
      <c r="J21" s="548">
        <f t="shared" si="4"/>
        <v>0</v>
      </c>
      <c r="K21" s="549">
        <f t="shared" si="4"/>
        <v>0</v>
      </c>
    </row>
    <row r="22" spans="1:11" ht="27.75" customHeight="1">
      <c r="A22" s="617"/>
      <c r="B22" s="618"/>
      <c r="C22" s="619">
        <v>2130</v>
      </c>
      <c r="D22" s="620" t="s">
        <v>810</v>
      </c>
      <c r="E22" s="632">
        <f>'Z 1'!I123</f>
        <v>581785</v>
      </c>
      <c r="F22" s="633"/>
      <c r="G22" s="633"/>
      <c r="H22" s="633"/>
      <c r="I22" s="633"/>
      <c r="J22" s="633"/>
      <c r="K22" s="634"/>
    </row>
    <row r="23" spans="1:11" ht="12.75" customHeight="1">
      <c r="A23" s="635"/>
      <c r="B23" s="636"/>
      <c r="C23" s="637">
        <v>4010</v>
      </c>
      <c r="D23" s="621" t="s">
        <v>715</v>
      </c>
      <c r="E23" s="171">
        <v>0</v>
      </c>
      <c r="F23" s="171">
        <v>323014</v>
      </c>
      <c r="G23" s="171">
        <f>F23</f>
        <v>323014</v>
      </c>
      <c r="H23" s="171">
        <f>G23</f>
        <v>323014</v>
      </c>
      <c r="I23" s="171"/>
      <c r="J23" s="171"/>
      <c r="K23" s="638"/>
    </row>
    <row r="24" spans="1:11" ht="12.75" customHeight="1">
      <c r="A24" s="635"/>
      <c r="B24" s="636"/>
      <c r="C24" s="637">
        <v>4040</v>
      </c>
      <c r="D24" s="621" t="s">
        <v>567</v>
      </c>
      <c r="E24" s="171">
        <v>0</v>
      </c>
      <c r="F24" s="171">
        <v>27484</v>
      </c>
      <c r="G24" s="171">
        <f>F24</f>
        <v>27484</v>
      </c>
      <c r="H24" s="171">
        <f>G24</f>
        <v>27484</v>
      </c>
      <c r="I24" s="171"/>
      <c r="J24" s="171"/>
      <c r="K24" s="638"/>
    </row>
    <row r="25" spans="1:11" ht="12" customHeight="1">
      <c r="A25" s="635"/>
      <c r="B25" s="636"/>
      <c r="C25" s="630">
        <v>4110</v>
      </c>
      <c r="D25" s="621" t="s">
        <v>47</v>
      </c>
      <c r="E25" s="171">
        <v>0</v>
      </c>
      <c r="F25" s="171">
        <v>28740</v>
      </c>
      <c r="G25" s="171">
        <f aca="true" t="shared" si="5" ref="G25:G35">F25</f>
        <v>28740</v>
      </c>
      <c r="H25" s="171"/>
      <c r="I25" s="171">
        <f>G25</f>
        <v>28740</v>
      </c>
      <c r="J25" s="171"/>
      <c r="K25" s="638"/>
    </row>
    <row r="26" spans="1:11" ht="12" customHeight="1">
      <c r="A26" s="635"/>
      <c r="B26" s="636"/>
      <c r="C26" s="630">
        <v>4120</v>
      </c>
      <c r="D26" s="621" t="s">
        <v>720</v>
      </c>
      <c r="E26" s="171">
        <v>0</v>
      </c>
      <c r="F26" s="171">
        <v>8950</v>
      </c>
      <c r="G26" s="171">
        <f t="shared" si="5"/>
        <v>8950</v>
      </c>
      <c r="H26" s="171"/>
      <c r="I26" s="171">
        <f>G26</f>
        <v>8950</v>
      </c>
      <c r="J26" s="171"/>
      <c r="K26" s="638"/>
    </row>
    <row r="27" spans="1:11" ht="13.5" customHeight="1">
      <c r="A27" s="635"/>
      <c r="B27" s="636"/>
      <c r="C27" s="637">
        <v>4210</v>
      </c>
      <c r="D27" s="621" t="s">
        <v>722</v>
      </c>
      <c r="E27" s="171">
        <v>0</v>
      </c>
      <c r="F27" s="171">
        <v>126409</v>
      </c>
      <c r="G27" s="171">
        <f>F27</f>
        <v>126409</v>
      </c>
      <c r="H27" s="171"/>
      <c r="I27" s="171"/>
      <c r="J27" s="171"/>
      <c r="K27" s="638"/>
    </row>
    <row r="28" spans="1:11" ht="12.75" customHeight="1">
      <c r="A28" s="635"/>
      <c r="B28" s="636"/>
      <c r="C28" s="637">
        <v>4230</v>
      </c>
      <c r="D28" s="621" t="s">
        <v>582</v>
      </c>
      <c r="E28" s="171">
        <v>0</v>
      </c>
      <c r="F28" s="171">
        <v>1000</v>
      </c>
      <c r="G28" s="171">
        <f t="shared" si="5"/>
        <v>1000</v>
      </c>
      <c r="H28" s="171"/>
      <c r="I28" s="171"/>
      <c r="J28" s="171"/>
      <c r="K28" s="638"/>
    </row>
    <row r="29" spans="1:11" ht="11.25" customHeight="1">
      <c r="A29" s="635"/>
      <c r="B29" s="636"/>
      <c r="C29" s="637">
        <v>4260</v>
      </c>
      <c r="D29" s="621" t="s">
        <v>63</v>
      </c>
      <c r="E29" s="171">
        <v>0</v>
      </c>
      <c r="F29" s="171">
        <v>5000</v>
      </c>
      <c r="G29" s="171">
        <f t="shared" si="5"/>
        <v>5000</v>
      </c>
      <c r="H29" s="171"/>
      <c r="I29" s="171"/>
      <c r="J29" s="171"/>
      <c r="K29" s="638"/>
    </row>
    <row r="30" spans="1:11" ht="11.25" customHeight="1">
      <c r="A30" s="635"/>
      <c r="B30" s="636"/>
      <c r="C30" s="637">
        <v>4300</v>
      </c>
      <c r="D30" s="621" t="s">
        <v>65</v>
      </c>
      <c r="E30" s="171">
        <v>0</v>
      </c>
      <c r="F30" s="171">
        <v>56000</v>
      </c>
      <c r="G30" s="171">
        <f t="shared" si="5"/>
        <v>56000</v>
      </c>
      <c r="H30" s="171"/>
      <c r="I30" s="171"/>
      <c r="J30" s="171"/>
      <c r="K30" s="638"/>
    </row>
    <row r="31" spans="1:11" ht="11.25" customHeight="1">
      <c r="A31" s="635"/>
      <c r="B31" s="636"/>
      <c r="C31" s="637">
        <v>4350</v>
      </c>
      <c r="D31" s="20" t="s">
        <v>413</v>
      </c>
      <c r="E31" s="171">
        <v>0</v>
      </c>
      <c r="F31" s="171">
        <v>700</v>
      </c>
      <c r="G31" s="171">
        <f t="shared" si="5"/>
        <v>700</v>
      </c>
      <c r="H31" s="171"/>
      <c r="I31" s="171"/>
      <c r="J31" s="171"/>
      <c r="K31" s="638"/>
    </row>
    <row r="32" spans="1:11" ht="13.5" customHeight="1">
      <c r="A32" s="635"/>
      <c r="B32" s="636"/>
      <c r="C32" s="637">
        <v>4360</v>
      </c>
      <c r="D32" s="20" t="s">
        <v>190</v>
      </c>
      <c r="E32" s="171">
        <v>0</v>
      </c>
      <c r="F32" s="171">
        <v>500</v>
      </c>
      <c r="G32" s="171">
        <f t="shared" si="5"/>
        <v>500</v>
      </c>
      <c r="H32" s="171"/>
      <c r="I32" s="171"/>
      <c r="J32" s="171"/>
      <c r="K32" s="638"/>
    </row>
    <row r="33" spans="1:11" ht="13.5" customHeight="1">
      <c r="A33" s="635"/>
      <c r="B33" s="636"/>
      <c r="C33" s="637">
        <v>4370</v>
      </c>
      <c r="D33" s="20" t="s">
        <v>185</v>
      </c>
      <c r="E33" s="171">
        <v>0</v>
      </c>
      <c r="F33" s="171">
        <v>1500</v>
      </c>
      <c r="G33" s="171">
        <f t="shared" si="5"/>
        <v>1500</v>
      </c>
      <c r="H33" s="171"/>
      <c r="I33" s="171"/>
      <c r="J33" s="171"/>
      <c r="K33" s="638"/>
    </row>
    <row r="34" spans="1:11" ht="12.75" customHeight="1">
      <c r="A34" s="635"/>
      <c r="B34" s="636"/>
      <c r="C34" s="637">
        <v>4440</v>
      </c>
      <c r="D34" s="621" t="s">
        <v>734</v>
      </c>
      <c r="E34" s="171">
        <v>0</v>
      </c>
      <c r="F34" s="171">
        <v>2062</v>
      </c>
      <c r="G34" s="171">
        <f t="shared" si="5"/>
        <v>2062</v>
      </c>
      <c r="H34" s="171"/>
      <c r="I34" s="171"/>
      <c r="J34" s="171"/>
      <c r="K34" s="638"/>
    </row>
    <row r="35" spans="1:11" ht="12.75" customHeight="1">
      <c r="A35" s="635"/>
      <c r="B35" s="636"/>
      <c r="C35" s="637">
        <v>4520</v>
      </c>
      <c r="D35" s="621" t="s">
        <v>571</v>
      </c>
      <c r="E35" s="171">
        <v>0</v>
      </c>
      <c r="F35" s="171">
        <v>426</v>
      </c>
      <c r="G35" s="171">
        <f t="shared" si="5"/>
        <v>426</v>
      </c>
      <c r="H35" s="171"/>
      <c r="I35" s="171"/>
      <c r="J35" s="171"/>
      <c r="K35" s="638"/>
    </row>
    <row r="36" spans="1:11" ht="19.5" customHeight="1">
      <c r="A36" s="543"/>
      <c r="B36" s="544">
        <v>85218</v>
      </c>
      <c r="C36" s="544"/>
      <c r="D36" s="545" t="s">
        <v>165</v>
      </c>
      <c r="E36" s="546">
        <f>E37</f>
        <v>74900</v>
      </c>
      <c r="F36" s="546">
        <f aca="true" t="shared" si="6" ref="F36:K36">SUM(F38:F44)</f>
        <v>74900</v>
      </c>
      <c r="G36" s="546">
        <f t="shared" si="6"/>
        <v>74900</v>
      </c>
      <c r="H36" s="546">
        <f t="shared" si="6"/>
        <v>5500</v>
      </c>
      <c r="I36" s="546">
        <f t="shared" si="6"/>
        <v>500</v>
      </c>
      <c r="J36" s="546">
        <f t="shared" si="6"/>
        <v>0</v>
      </c>
      <c r="K36" s="547">
        <f t="shared" si="6"/>
        <v>0</v>
      </c>
    </row>
    <row r="37" spans="1:11" ht="25.5" customHeight="1">
      <c r="A37" s="617"/>
      <c r="B37" s="618"/>
      <c r="C37" s="619">
        <v>2130</v>
      </c>
      <c r="D37" s="620" t="s">
        <v>810</v>
      </c>
      <c r="E37" s="169">
        <f>'Z 1'!I133</f>
        <v>74900</v>
      </c>
      <c r="F37" s="174"/>
      <c r="G37" s="174"/>
      <c r="H37" s="174"/>
      <c r="I37" s="174"/>
      <c r="J37" s="174"/>
      <c r="K37" s="567"/>
    </row>
    <row r="38" spans="1:11" ht="12" customHeight="1">
      <c r="A38" s="635"/>
      <c r="B38" s="636"/>
      <c r="C38" s="637">
        <v>4010</v>
      </c>
      <c r="D38" s="621" t="s">
        <v>715</v>
      </c>
      <c r="E38" s="171"/>
      <c r="F38" s="171">
        <v>5500</v>
      </c>
      <c r="G38" s="171">
        <f>F38</f>
        <v>5500</v>
      </c>
      <c r="H38" s="171">
        <f>G38</f>
        <v>5500</v>
      </c>
      <c r="I38" s="171"/>
      <c r="J38" s="171"/>
      <c r="K38" s="638"/>
    </row>
    <row r="39" spans="1:11" ht="12" customHeight="1">
      <c r="A39" s="635"/>
      <c r="B39" s="636"/>
      <c r="C39" s="637">
        <v>4110</v>
      </c>
      <c r="D39" s="621" t="s">
        <v>47</v>
      </c>
      <c r="E39" s="171"/>
      <c r="F39" s="171">
        <v>440</v>
      </c>
      <c r="G39" s="171">
        <f aca="true" t="shared" si="7" ref="G39:G44">F39</f>
        <v>440</v>
      </c>
      <c r="H39" s="171"/>
      <c r="I39" s="171">
        <f>G39</f>
        <v>440</v>
      </c>
      <c r="J39" s="171"/>
      <c r="K39" s="638"/>
    </row>
    <row r="40" spans="1:11" ht="12" customHeight="1">
      <c r="A40" s="635"/>
      <c r="B40" s="636"/>
      <c r="C40" s="637">
        <v>4120</v>
      </c>
      <c r="D40" s="621" t="s">
        <v>720</v>
      </c>
      <c r="E40" s="171"/>
      <c r="F40" s="171">
        <v>60</v>
      </c>
      <c r="G40" s="171">
        <f t="shared" si="7"/>
        <v>60</v>
      </c>
      <c r="H40" s="171"/>
      <c r="I40" s="171">
        <f>G40</f>
        <v>60</v>
      </c>
      <c r="J40" s="171"/>
      <c r="K40" s="638"/>
    </row>
    <row r="41" spans="1:11" ht="12" customHeight="1">
      <c r="A41" s="635"/>
      <c r="B41" s="636"/>
      <c r="C41" s="637">
        <v>4210</v>
      </c>
      <c r="D41" s="621" t="s">
        <v>722</v>
      </c>
      <c r="E41" s="171"/>
      <c r="F41" s="171">
        <v>8500</v>
      </c>
      <c r="G41" s="171">
        <f t="shared" si="7"/>
        <v>8500</v>
      </c>
      <c r="H41" s="171"/>
      <c r="I41" s="171"/>
      <c r="J41" s="171"/>
      <c r="K41" s="638"/>
    </row>
    <row r="42" spans="1:11" ht="12" customHeight="1">
      <c r="A42" s="635"/>
      <c r="B42" s="636"/>
      <c r="C42" s="637">
        <v>4270</v>
      </c>
      <c r="D42" s="621" t="s">
        <v>64</v>
      </c>
      <c r="E42" s="171"/>
      <c r="F42" s="171">
        <v>53000</v>
      </c>
      <c r="G42" s="171">
        <f t="shared" si="7"/>
        <v>53000</v>
      </c>
      <c r="H42" s="171"/>
      <c r="I42" s="171"/>
      <c r="J42" s="171"/>
      <c r="K42" s="638"/>
    </row>
    <row r="43" spans="1:11" ht="12" customHeight="1">
      <c r="A43" s="635"/>
      <c r="B43" s="636"/>
      <c r="C43" s="637">
        <v>4700</v>
      </c>
      <c r="D43" s="20" t="s">
        <v>672</v>
      </c>
      <c r="E43" s="171"/>
      <c r="F43" s="171">
        <v>4000</v>
      </c>
      <c r="G43" s="171">
        <f t="shared" si="7"/>
        <v>4000</v>
      </c>
      <c r="H43" s="171"/>
      <c r="I43" s="171"/>
      <c r="J43" s="171"/>
      <c r="K43" s="638"/>
    </row>
    <row r="44" spans="1:11" ht="12" customHeight="1">
      <c r="A44" s="635"/>
      <c r="B44" s="636"/>
      <c r="C44" s="637">
        <v>4750</v>
      </c>
      <c r="D44" s="20" t="s">
        <v>680</v>
      </c>
      <c r="E44" s="171"/>
      <c r="F44" s="171">
        <v>3400</v>
      </c>
      <c r="G44" s="171">
        <f t="shared" si="7"/>
        <v>3400</v>
      </c>
      <c r="H44" s="171"/>
      <c r="I44" s="171"/>
      <c r="J44" s="171"/>
      <c r="K44" s="638"/>
    </row>
    <row r="45" spans="1:11" ht="18" customHeight="1">
      <c r="A45" s="543"/>
      <c r="B45" s="544">
        <v>85220</v>
      </c>
      <c r="C45" s="544"/>
      <c r="D45" s="550" t="s">
        <v>649</v>
      </c>
      <c r="E45" s="546">
        <f>E46</f>
        <v>24290</v>
      </c>
      <c r="F45" s="546">
        <f aca="true" t="shared" si="8" ref="F45:K45">SUM(F47:F53)</f>
        <v>24290</v>
      </c>
      <c r="G45" s="546">
        <f t="shared" si="8"/>
        <v>24290</v>
      </c>
      <c r="H45" s="546">
        <f t="shared" si="8"/>
        <v>0</v>
      </c>
      <c r="I45" s="546">
        <f t="shared" si="8"/>
        <v>0</v>
      </c>
      <c r="J45" s="546">
        <f t="shared" si="8"/>
        <v>0</v>
      </c>
      <c r="K45" s="547">
        <f t="shared" si="8"/>
        <v>0</v>
      </c>
    </row>
    <row r="46" spans="1:11" ht="24.75" customHeight="1">
      <c r="A46" s="617"/>
      <c r="B46" s="618"/>
      <c r="C46" s="619">
        <v>2130</v>
      </c>
      <c r="D46" s="620" t="s">
        <v>810</v>
      </c>
      <c r="E46" s="169">
        <f>'Z 1'!I136</f>
        <v>24290</v>
      </c>
      <c r="F46" s="174"/>
      <c r="G46" s="174"/>
      <c r="H46" s="174"/>
      <c r="I46" s="174"/>
      <c r="J46" s="174"/>
      <c r="K46" s="567"/>
    </row>
    <row r="47" spans="1:11" ht="12" customHeight="1">
      <c r="A47" s="635"/>
      <c r="B47" s="636"/>
      <c r="C47" s="637">
        <v>4210</v>
      </c>
      <c r="D47" s="621" t="s">
        <v>722</v>
      </c>
      <c r="E47" s="171"/>
      <c r="F47" s="171">
        <v>10369</v>
      </c>
      <c r="G47" s="171">
        <f>F47</f>
        <v>10369</v>
      </c>
      <c r="H47" s="171"/>
      <c r="I47" s="171"/>
      <c r="J47" s="171"/>
      <c r="K47" s="638"/>
    </row>
    <row r="48" spans="1:11" ht="12" customHeight="1">
      <c r="A48" s="635"/>
      <c r="B48" s="636"/>
      <c r="C48" s="637">
        <v>4260</v>
      </c>
      <c r="D48" s="621" t="s">
        <v>63</v>
      </c>
      <c r="E48" s="171"/>
      <c r="F48" s="171">
        <v>2000</v>
      </c>
      <c r="G48" s="171">
        <f aca="true" t="shared" si="9" ref="G48:G53">F48</f>
        <v>2000</v>
      </c>
      <c r="H48" s="171"/>
      <c r="I48" s="171"/>
      <c r="J48" s="171"/>
      <c r="K48" s="638"/>
    </row>
    <row r="49" spans="1:11" ht="12" customHeight="1">
      <c r="A49" s="635"/>
      <c r="B49" s="636"/>
      <c r="C49" s="637">
        <v>4270</v>
      </c>
      <c r="D49" s="621" t="s">
        <v>64</v>
      </c>
      <c r="E49" s="171"/>
      <c r="F49" s="171">
        <v>8500</v>
      </c>
      <c r="G49" s="171">
        <f t="shared" si="9"/>
        <v>8500</v>
      </c>
      <c r="H49" s="171"/>
      <c r="I49" s="171"/>
      <c r="J49" s="171"/>
      <c r="K49" s="638"/>
    </row>
    <row r="50" spans="1:11" ht="11.25" customHeight="1">
      <c r="A50" s="635"/>
      <c r="B50" s="636"/>
      <c r="C50" s="637">
        <v>4300</v>
      </c>
      <c r="D50" s="621" t="s">
        <v>65</v>
      </c>
      <c r="E50" s="171"/>
      <c r="F50" s="171">
        <v>3221</v>
      </c>
      <c r="G50" s="171">
        <f t="shared" si="9"/>
        <v>3221</v>
      </c>
      <c r="H50" s="171"/>
      <c r="I50" s="171"/>
      <c r="J50" s="171"/>
      <c r="K50" s="638"/>
    </row>
    <row r="51" spans="1:11" ht="11.25" customHeight="1">
      <c r="A51" s="635"/>
      <c r="B51" s="636"/>
      <c r="C51" s="637">
        <v>4370</v>
      </c>
      <c r="D51" s="20" t="s">
        <v>185</v>
      </c>
      <c r="E51" s="171"/>
      <c r="F51" s="171">
        <v>200</v>
      </c>
      <c r="G51" s="171">
        <f t="shared" si="9"/>
        <v>200</v>
      </c>
      <c r="H51" s="171"/>
      <c r="I51" s="171"/>
      <c r="J51" s="171"/>
      <c r="K51" s="638"/>
    </row>
    <row r="52" spans="1:11" ht="12" customHeight="1">
      <c r="A52" s="635"/>
      <c r="B52" s="636"/>
      <c r="C52" s="637">
        <v>4410</v>
      </c>
      <c r="D52" s="20" t="s">
        <v>730</v>
      </c>
      <c r="E52" s="171"/>
      <c r="F52" s="171">
        <v>0</v>
      </c>
      <c r="G52" s="171">
        <f t="shared" si="9"/>
        <v>0</v>
      </c>
      <c r="H52" s="171"/>
      <c r="I52" s="171"/>
      <c r="J52" s="171"/>
      <c r="K52" s="638"/>
    </row>
    <row r="53" spans="1:11" ht="11.25" customHeight="1">
      <c r="A53" s="635"/>
      <c r="B53" s="636"/>
      <c r="C53" s="637">
        <v>4700</v>
      </c>
      <c r="D53" s="20" t="s">
        <v>672</v>
      </c>
      <c r="E53" s="171"/>
      <c r="F53" s="171">
        <v>0</v>
      </c>
      <c r="G53" s="171">
        <f t="shared" si="9"/>
        <v>0</v>
      </c>
      <c r="H53" s="171"/>
      <c r="I53" s="171"/>
      <c r="J53" s="171"/>
      <c r="K53" s="638"/>
    </row>
    <row r="54" spans="1:11" ht="20.25" customHeight="1">
      <c r="A54" s="380">
        <v>854</v>
      </c>
      <c r="B54" s="381"/>
      <c r="C54" s="381"/>
      <c r="D54" s="382" t="s">
        <v>397</v>
      </c>
      <c r="E54" s="383">
        <f>E55+E62</f>
        <v>148117</v>
      </c>
      <c r="F54" s="383">
        <f aca="true" t="shared" si="10" ref="F54:K54">F55+F62</f>
        <v>148117</v>
      </c>
      <c r="G54" s="383">
        <f t="shared" si="10"/>
        <v>148117</v>
      </c>
      <c r="H54" s="383">
        <f t="shared" si="10"/>
        <v>24367</v>
      </c>
      <c r="I54" s="383">
        <f t="shared" si="10"/>
        <v>3158</v>
      </c>
      <c r="J54" s="383">
        <f t="shared" si="10"/>
        <v>0</v>
      </c>
      <c r="K54" s="383">
        <f t="shared" si="10"/>
        <v>0</v>
      </c>
    </row>
    <row r="55" spans="1:11" ht="21.75" customHeight="1">
      <c r="A55" s="543"/>
      <c r="B55" s="544">
        <v>85406</v>
      </c>
      <c r="C55" s="544"/>
      <c r="D55" s="545" t="s">
        <v>750</v>
      </c>
      <c r="E55" s="180">
        <f>E56</f>
        <v>5515</v>
      </c>
      <c r="F55" s="180">
        <f aca="true" t="shared" si="11" ref="F55:K55">SUM(F57:F61)</f>
        <v>5515</v>
      </c>
      <c r="G55" s="180">
        <f t="shared" si="11"/>
        <v>5515</v>
      </c>
      <c r="H55" s="180">
        <f t="shared" si="11"/>
        <v>3680</v>
      </c>
      <c r="I55" s="180">
        <f t="shared" si="11"/>
        <v>732</v>
      </c>
      <c r="J55" s="180">
        <f t="shared" si="11"/>
        <v>0</v>
      </c>
      <c r="K55" s="180">
        <f t="shared" si="11"/>
        <v>0</v>
      </c>
    </row>
    <row r="56" spans="1:11" ht="25.5" customHeight="1">
      <c r="A56" s="617"/>
      <c r="B56" s="618"/>
      <c r="C56" s="619">
        <v>2130</v>
      </c>
      <c r="D56" s="620" t="s">
        <v>810</v>
      </c>
      <c r="E56" s="169">
        <f>'Z 1'!I158</f>
        <v>5515</v>
      </c>
      <c r="F56" s="174"/>
      <c r="G56" s="174"/>
      <c r="H56" s="174"/>
      <c r="I56" s="174"/>
      <c r="J56" s="174"/>
      <c r="K56" s="567"/>
    </row>
    <row r="57" spans="1:11" ht="15" customHeight="1">
      <c r="A57" s="635"/>
      <c r="B57" s="636"/>
      <c r="C57" s="637">
        <v>4110</v>
      </c>
      <c r="D57" s="20" t="s">
        <v>47</v>
      </c>
      <c r="E57" s="171"/>
      <c r="F57" s="171">
        <v>642</v>
      </c>
      <c r="G57" s="171">
        <f>F57</f>
        <v>642</v>
      </c>
      <c r="H57" s="171"/>
      <c r="I57" s="171">
        <f>G57</f>
        <v>642</v>
      </c>
      <c r="J57" s="171"/>
      <c r="K57" s="638"/>
    </row>
    <row r="58" spans="1:11" ht="15.75" customHeight="1">
      <c r="A58" s="635"/>
      <c r="B58" s="636"/>
      <c r="C58" s="637">
        <v>4120</v>
      </c>
      <c r="D58" s="20" t="s">
        <v>720</v>
      </c>
      <c r="E58" s="171"/>
      <c r="F58" s="171">
        <v>90</v>
      </c>
      <c r="G58" s="171">
        <f>F58</f>
        <v>90</v>
      </c>
      <c r="H58" s="171"/>
      <c r="I58" s="171">
        <f>G58</f>
        <v>90</v>
      </c>
      <c r="J58" s="171"/>
      <c r="K58" s="638"/>
    </row>
    <row r="59" spans="1:11" ht="15.75" customHeight="1">
      <c r="A59" s="635"/>
      <c r="B59" s="636"/>
      <c r="C59" s="637">
        <v>4170</v>
      </c>
      <c r="D59" s="20" t="s">
        <v>411</v>
      </c>
      <c r="E59" s="171"/>
      <c r="F59" s="171">
        <v>3680</v>
      </c>
      <c r="G59" s="171">
        <f>F59</f>
        <v>3680</v>
      </c>
      <c r="H59" s="171">
        <f>G59</f>
        <v>3680</v>
      </c>
      <c r="I59" s="171"/>
      <c r="J59" s="171"/>
      <c r="K59" s="638"/>
    </row>
    <row r="60" spans="1:11" ht="15" customHeight="1">
      <c r="A60" s="635"/>
      <c r="B60" s="636"/>
      <c r="C60" s="637">
        <v>4210</v>
      </c>
      <c r="D60" s="20" t="s">
        <v>103</v>
      </c>
      <c r="E60" s="171"/>
      <c r="F60" s="171">
        <v>763</v>
      </c>
      <c r="G60" s="171">
        <f>F60</f>
        <v>763</v>
      </c>
      <c r="H60" s="171"/>
      <c r="I60" s="171"/>
      <c r="J60" s="171"/>
      <c r="K60" s="638"/>
    </row>
    <row r="61" spans="1:11" ht="15.75" customHeight="1">
      <c r="A61" s="635"/>
      <c r="B61" s="636"/>
      <c r="C61" s="637">
        <v>4750</v>
      </c>
      <c r="D61" s="20" t="s">
        <v>680</v>
      </c>
      <c r="E61" s="171"/>
      <c r="F61" s="171">
        <v>340</v>
      </c>
      <c r="G61" s="171">
        <f>F61</f>
        <v>340</v>
      </c>
      <c r="H61" s="171"/>
      <c r="I61" s="171"/>
      <c r="J61" s="171"/>
      <c r="K61" s="638"/>
    </row>
    <row r="62" spans="1:11" ht="22.5" customHeight="1">
      <c r="A62" s="543"/>
      <c r="B62" s="544">
        <v>85415</v>
      </c>
      <c r="C62" s="544"/>
      <c r="D62" s="551" t="s">
        <v>380</v>
      </c>
      <c r="E62" s="180">
        <f>'Z 1'!I166</f>
        <v>142602</v>
      </c>
      <c r="F62" s="180">
        <f aca="true" t="shared" si="12" ref="F62:K62">SUM(F64:F71)</f>
        <v>142602</v>
      </c>
      <c r="G62" s="180">
        <f t="shared" si="12"/>
        <v>142602</v>
      </c>
      <c r="H62" s="180">
        <f t="shared" si="12"/>
        <v>20687</v>
      </c>
      <c r="I62" s="180">
        <f t="shared" si="12"/>
        <v>2426</v>
      </c>
      <c r="J62" s="180">
        <f t="shared" si="12"/>
        <v>0</v>
      </c>
      <c r="K62" s="547">
        <f t="shared" si="12"/>
        <v>0</v>
      </c>
    </row>
    <row r="63" spans="1:11" ht="23.25" customHeight="1">
      <c r="A63" s="617"/>
      <c r="B63" s="618"/>
      <c r="C63" s="619">
        <v>2130</v>
      </c>
      <c r="D63" s="620" t="s">
        <v>810</v>
      </c>
      <c r="E63" s="169">
        <f>'Z 1'!I166</f>
        <v>142602</v>
      </c>
      <c r="F63" s="174"/>
      <c r="G63" s="174"/>
      <c r="H63" s="174"/>
      <c r="I63" s="174"/>
      <c r="J63" s="174"/>
      <c r="K63" s="567"/>
    </row>
    <row r="64" spans="1:11" ht="15.75" customHeight="1">
      <c r="A64" s="635"/>
      <c r="B64" s="636"/>
      <c r="C64" s="637">
        <v>3240</v>
      </c>
      <c r="D64" s="20" t="s">
        <v>248</v>
      </c>
      <c r="E64" s="171"/>
      <c r="F64" s="171">
        <v>86000</v>
      </c>
      <c r="G64" s="171">
        <f>F64</f>
        <v>86000</v>
      </c>
      <c r="H64" s="171"/>
      <c r="I64" s="171"/>
      <c r="J64" s="171"/>
      <c r="K64" s="638"/>
    </row>
    <row r="65" spans="1:11" ht="15.75" customHeight="1">
      <c r="A65" s="635"/>
      <c r="B65" s="636"/>
      <c r="C65" s="637">
        <v>4110</v>
      </c>
      <c r="D65" s="621" t="s">
        <v>47</v>
      </c>
      <c r="E65" s="171"/>
      <c r="F65" s="171">
        <f>'Z 2 '!G605</f>
        <v>2130</v>
      </c>
      <c r="G65" s="171">
        <f aca="true" t="shared" si="13" ref="G65:G71">F65</f>
        <v>2130</v>
      </c>
      <c r="H65" s="171"/>
      <c r="I65" s="171">
        <f>G65</f>
        <v>2130</v>
      </c>
      <c r="J65" s="171"/>
      <c r="K65" s="638"/>
    </row>
    <row r="66" spans="1:11" ht="15.75" customHeight="1">
      <c r="A66" s="635"/>
      <c r="B66" s="636"/>
      <c r="C66" s="637">
        <v>4120</v>
      </c>
      <c r="D66" s="621" t="s">
        <v>720</v>
      </c>
      <c r="E66" s="171"/>
      <c r="F66" s="171">
        <f>'Z 2 '!G608</f>
        <v>296</v>
      </c>
      <c r="G66" s="171">
        <f t="shared" si="13"/>
        <v>296</v>
      </c>
      <c r="H66" s="171"/>
      <c r="I66" s="171">
        <f>G66</f>
        <v>296</v>
      </c>
      <c r="J66" s="171"/>
      <c r="K66" s="638"/>
    </row>
    <row r="67" spans="1:11" ht="15.75" customHeight="1">
      <c r="A67" s="635"/>
      <c r="B67" s="636"/>
      <c r="C67" s="637">
        <v>4170</v>
      </c>
      <c r="D67" s="21" t="s">
        <v>411</v>
      </c>
      <c r="E67" s="171"/>
      <c r="F67" s="171">
        <v>20687</v>
      </c>
      <c r="G67" s="171">
        <f t="shared" si="13"/>
        <v>20687</v>
      </c>
      <c r="H67" s="171">
        <f>G67</f>
        <v>20687</v>
      </c>
      <c r="I67" s="171"/>
      <c r="J67" s="171"/>
      <c r="K67" s="638"/>
    </row>
    <row r="68" spans="1:11" ht="15.75" customHeight="1">
      <c r="A68" s="635"/>
      <c r="B68" s="636"/>
      <c r="C68" s="637">
        <v>4210</v>
      </c>
      <c r="D68" s="621" t="s">
        <v>722</v>
      </c>
      <c r="E68" s="171"/>
      <c r="F68" s="171">
        <v>7452</v>
      </c>
      <c r="G68" s="171">
        <f t="shared" si="13"/>
        <v>7452</v>
      </c>
      <c r="H68" s="171"/>
      <c r="I68" s="171"/>
      <c r="J68" s="171"/>
      <c r="K68" s="638"/>
    </row>
    <row r="69" spans="1:11" ht="15.75" customHeight="1">
      <c r="A69" s="635"/>
      <c r="B69" s="636"/>
      <c r="C69" s="637">
        <v>4220</v>
      </c>
      <c r="D69" s="20" t="s">
        <v>691</v>
      </c>
      <c r="E69" s="171"/>
      <c r="F69" s="171">
        <f>'Z 2 '!G615</f>
        <v>700</v>
      </c>
      <c r="G69" s="171">
        <f t="shared" si="13"/>
        <v>700</v>
      </c>
      <c r="H69" s="171"/>
      <c r="I69" s="171"/>
      <c r="J69" s="171"/>
      <c r="K69" s="638"/>
    </row>
    <row r="70" spans="1:11" ht="15" customHeight="1">
      <c r="A70" s="635"/>
      <c r="B70" s="636"/>
      <c r="C70" s="637">
        <v>4240</v>
      </c>
      <c r="D70" s="20" t="s">
        <v>650</v>
      </c>
      <c r="E70" s="171"/>
      <c r="F70" s="171">
        <f>'Z 2 '!G616</f>
        <v>57</v>
      </c>
      <c r="G70" s="171">
        <f t="shared" si="13"/>
        <v>57</v>
      </c>
      <c r="H70" s="171"/>
      <c r="I70" s="171"/>
      <c r="J70" s="171"/>
      <c r="K70" s="638"/>
    </row>
    <row r="71" spans="1:11" ht="16.5" customHeight="1" thickBot="1">
      <c r="A71" s="639"/>
      <c r="B71" s="640"/>
      <c r="C71" s="641">
        <v>4300</v>
      </c>
      <c r="D71" s="642" t="s">
        <v>65</v>
      </c>
      <c r="E71" s="643"/>
      <c r="F71" s="643">
        <v>25280</v>
      </c>
      <c r="G71" s="643">
        <f t="shared" si="13"/>
        <v>25280</v>
      </c>
      <c r="H71" s="643"/>
      <c r="I71" s="643"/>
      <c r="J71" s="643"/>
      <c r="K71" s="644"/>
    </row>
    <row r="72" spans="1:11" ht="24" customHeight="1" thickBot="1">
      <c r="A72" s="879" t="s">
        <v>583</v>
      </c>
      <c r="B72" s="880"/>
      <c r="C72" s="880"/>
      <c r="D72" s="880"/>
      <c r="E72" s="385">
        <f>E7+E15+E54</f>
        <v>1207669</v>
      </c>
      <c r="F72" s="385">
        <f aca="true" t="shared" si="14" ref="F72:K72">F7+F15+F54</f>
        <v>1207669</v>
      </c>
      <c r="G72" s="385">
        <f t="shared" si="14"/>
        <v>1207669</v>
      </c>
      <c r="H72" s="385">
        <f t="shared" si="14"/>
        <v>396800</v>
      </c>
      <c r="I72" s="385">
        <f t="shared" si="14"/>
        <v>44022</v>
      </c>
      <c r="J72" s="385">
        <f t="shared" si="14"/>
        <v>0</v>
      </c>
      <c r="K72" s="385">
        <f t="shared" si="14"/>
        <v>0</v>
      </c>
    </row>
    <row r="73" spans="1:11" ht="24" customHeight="1">
      <c r="A73" s="386"/>
      <c r="B73" s="386"/>
      <c r="C73" s="386"/>
      <c r="D73" s="386"/>
      <c r="E73" s="386"/>
      <c r="F73" s="386"/>
      <c r="G73" s="386"/>
      <c r="H73" s="386"/>
      <c r="I73" s="386" t="s">
        <v>458</v>
      </c>
      <c r="J73" s="386"/>
      <c r="K73" s="386"/>
    </row>
    <row r="74" spans="1:11" ht="27" customHeight="1">
      <c r="A74" s="386"/>
      <c r="B74" s="386"/>
      <c r="C74" s="387"/>
      <c r="D74" s="386"/>
      <c r="E74" s="386"/>
      <c r="F74" s="386"/>
      <c r="G74" s="386"/>
      <c r="H74" s="386"/>
      <c r="I74" s="386" t="s">
        <v>613</v>
      </c>
      <c r="J74" s="388"/>
      <c r="K74" s="386"/>
    </row>
    <row r="75" spans="1:11" ht="12.75">
      <c r="A75" s="14"/>
      <c r="B75" s="14"/>
      <c r="C75" s="14"/>
      <c r="D75" s="14"/>
      <c r="E75" s="14"/>
      <c r="F75" s="14"/>
      <c r="G75" s="14"/>
      <c r="H75" s="14"/>
      <c r="K75" s="14"/>
    </row>
    <row r="76" spans="3:10" ht="13.5" customHeight="1">
      <c r="C76" s="214"/>
      <c r="J76" s="123"/>
    </row>
    <row r="77" ht="12.75">
      <c r="C77" s="214"/>
    </row>
    <row r="78" ht="12.75">
      <c r="C78" s="214"/>
    </row>
  </sheetData>
  <mergeCells count="11">
    <mergeCell ref="A72:D72"/>
    <mergeCell ref="A2:K2"/>
    <mergeCell ref="A3:C3"/>
    <mergeCell ref="D3:D5"/>
    <mergeCell ref="E3:E5"/>
    <mergeCell ref="F3:F5"/>
    <mergeCell ref="G3:K3"/>
    <mergeCell ref="G4:G5"/>
    <mergeCell ref="K4:K5"/>
    <mergeCell ref="H4:J4"/>
    <mergeCell ref="E1:K1"/>
  </mergeCells>
  <printOptions/>
  <pageMargins left="0.3937007874015748" right="0.3937007874015748" top="0" bottom="0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A1">
      <selection activeCell="E3" sqref="E3:K3"/>
    </sheetView>
  </sheetViews>
  <sheetFormatPr defaultColWidth="9.00390625" defaultRowHeight="12.75"/>
  <cols>
    <col min="1" max="1" width="4.75390625" style="0" customWidth="1"/>
    <col min="2" max="2" width="7.125" style="0" customWidth="1"/>
    <col min="3" max="3" width="7.25390625" style="0" customWidth="1"/>
    <col min="4" max="4" width="31.625" style="0" customWidth="1"/>
    <col min="5" max="11" width="12.75390625" style="0" customWidth="1"/>
    <col min="12" max="12" width="9.625" style="0" bestFit="1" customWidth="1"/>
  </cols>
  <sheetData>
    <row r="3" spans="4:11" ht="11.25" customHeight="1">
      <c r="D3" s="185"/>
      <c r="E3" s="847" t="s">
        <v>4</v>
      </c>
      <c r="F3" s="847"/>
      <c r="G3" s="847"/>
      <c r="H3" s="847"/>
      <c r="I3" s="847"/>
      <c r="J3" s="847"/>
      <c r="K3" s="847"/>
    </row>
    <row r="4" spans="4:11" ht="11.25" customHeight="1">
      <c r="D4" s="185"/>
      <c r="E4" s="469"/>
      <c r="F4" s="469"/>
      <c r="G4" s="469"/>
      <c r="H4" s="469"/>
      <c r="I4" s="469"/>
      <c r="J4" s="469"/>
      <c r="K4" s="469"/>
    </row>
    <row r="5" spans="4:11" ht="11.25" customHeight="1">
      <c r="D5" s="185"/>
      <c r="E5" s="469"/>
      <c r="F5" s="469"/>
      <c r="G5" s="469"/>
      <c r="H5" s="469"/>
      <c r="I5" s="469"/>
      <c r="J5" s="469"/>
      <c r="K5" s="469"/>
    </row>
    <row r="6" spans="1:11" ht="19.5" customHeight="1">
      <c r="A6" s="881" t="s">
        <v>651</v>
      </c>
      <c r="B6" s="881"/>
      <c r="C6" s="881"/>
      <c r="D6" s="881"/>
      <c r="E6" s="881"/>
      <c r="F6" s="881"/>
      <c r="G6" s="881"/>
      <c r="H6" s="881"/>
      <c r="I6" s="881"/>
      <c r="J6" s="881"/>
      <c r="K6" s="881"/>
    </row>
    <row r="7" spans="1:11" ht="19.5" customHeight="1">
      <c r="A7" s="470"/>
      <c r="B7" s="470"/>
      <c r="C7" s="470"/>
      <c r="D7" s="470"/>
      <c r="E7" s="470"/>
      <c r="F7" s="470"/>
      <c r="G7" s="470"/>
      <c r="H7" s="470"/>
      <c r="I7" s="470"/>
      <c r="J7" s="470"/>
      <c r="K7" s="470"/>
    </row>
    <row r="8" spans="1:11" ht="19.5" customHeight="1" thickBot="1">
      <c r="A8" s="470"/>
      <c r="B8" s="470"/>
      <c r="C8" s="470"/>
      <c r="D8" s="470"/>
      <c r="E8" s="470"/>
      <c r="F8" s="470"/>
      <c r="G8" s="470"/>
      <c r="H8" s="470"/>
      <c r="I8" s="470"/>
      <c r="J8" s="470"/>
      <c r="K8" s="470"/>
    </row>
    <row r="9" spans="1:11" ht="14.25" customHeight="1">
      <c r="A9" s="882" t="s">
        <v>255</v>
      </c>
      <c r="B9" s="883"/>
      <c r="C9" s="883"/>
      <c r="D9" s="883" t="s">
        <v>256</v>
      </c>
      <c r="E9" s="885" t="s">
        <v>578</v>
      </c>
      <c r="F9" s="885" t="s">
        <v>269</v>
      </c>
      <c r="G9" s="883" t="s">
        <v>579</v>
      </c>
      <c r="H9" s="883"/>
      <c r="I9" s="883"/>
      <c r="J9" s="883"/>
      <c r="K9" s="886"/>
    </row>
    <row r="10" spans="1:11" ht="16.5" customHeight="1">
      <c r="A10" s="337"/>
      <c r="B10" s="336"/>
      <c r="C10" s="336"/>
      <c r="D10" s="878"/>
      <c r="E10" s="874"/>
      <c r="F10" s="874"/>
      <c r="G10" s="874" t="s">
        <v>415</v>
      </c>
      <c r="H10" s="878" t="s">
        <v>281</v>
      </c>
      <c r="I10" s="878"/>
      <c r="J10" s="878"/>
      <c r="K10" s="876" t="s">
        <v>443</v>
      </c>
    </row>
    <row r="11" spans="1:11" ht="27" customHeight="1" thickBot="1">
      <c r="A11" s="477" t="s">
        <v>257</v>
      </c>
      <c r="B11" s="478" t="s">
        <v>258</v>
      </c>
      <c r="C11" s="478" t="s">
        <v>463</v>
      </c>
      <c r="D11" s="889"/>
      <c r="E11" s="890"/>
      <c r="F11" s="890"/>
      <c r="G11" s="890"/>
      <c r="H11" s="478" t="s">
        <v>580</v>
      </c>
      <c r="I11" s="479" t="s">
        <v>547</v>
      </c>
      <c r="J11" s="479" t="s">
        <v>548</v>
      </c>
      <c r="K11" s="891"/>
    </row>
    <row r="12" spans="1:11" ht="13.5" customHeight="1" thickBot="1">
      <c r="A12" s="132">
        <v>1</v>
      </c>
      <c r="B12" s="131">
        <v>2</v>
      </c>
      <c r="C12" s="131">
        <v>3</v>
      </c>
      <c r="D12" s="131">
        <v>4</v>
      </c>
      <c r="E12" s="211">
        <v>5</v>
      </c>
      <c r="F12" s="211">
        <v>6</v>
      </c>
      <c r="G12" s="211">
        <v>7</v>
      </c>
      <c r="H12" s="211">
        <v>8</v>
      </c>
      <c r="I12" s="211">
        <v>9</v>
      </c>
      <c r="J12" s="211">
        <v>10</v>
      </c>
      <c r="K12" s="212">
        <v>11</v>
      </c>
    </row>
    <row r="13" spans="1:11" ht="18.75" customHeight="1">
      <c r="A13" s="376">
        <v>852</v>
      </c>
      <c r="B13" s="377"/>
      <c r="C13" s="377"/>
      <c r="D13" s="480" t="s">
        <v>71</v>
      </c>
      <c r="E13" s="481">
        <f aca="true" t="shared" si="0" ref="E13:K13">E14</f>
        <v>328450</v>
      </c>
      <c r="F13" s="481">
        <f t="shared" si="0"/>
        <v>328450</v>
      </c>
      <c r="G13" s="481">
        <f t="shared" si="0"/>
        <v>328450</v>
      </c>
      <c r="H13" s="481">
        <f t="shared" si="0"/>
        <v>3100</v>
      </c>
      <c r="I13" s="481">
        <f t="shared" si="0"/>
        <v>107</v>
      </c>
      <c r="J13" s="481">
        <f t="shared" si="0"/>
        <v>0</v>
      </c>
      <c r="K13" s="482">
        <f t="shared" si="0"/>
        <v>0</v>
      </c>
    </row>
    <row r="14" spans="1:11" ht="21" customHeight="1">
      <c r="A14" s="471"/>
      <c r="B14" s="472">
        <v>85295</v>
      </c>
      <c r="C14" s="473"/>
      <c r="D14" s="474" t="s">
        <v>49</v>
      </c>
      <c r="E14" s="475">
        <f>E15</f>
        <v>328450</v>
      </c>
      <c r="F14" s="475">
        <f aca="true" t="shared" si="1" ref="F14:K14">SUM(F16:F22)</f>
        <v>328450</v>
      </c>
      <c r="G14" s="475">
        <f t="shared" si="1"/>
        <v>328450</v>
      </c>
      <c r="H14" s="475">
        <f t="shared" si="1"/>
        <v>3100</v>
      </c>
      <c r="I14" s="475">
        <f t="shared" si="1"/>
        <v>107</v>
      </c>
      <c r="J14" s="475">
        <f t="shared" si="1"/>
        <v>0</v>
      </c>
      <c r="K14" s="476">
        <f t="shared" si="1"/>
        <v>0</v>
      </c>
    </row>
    <row r="15" spans="1:11" ht="35.25" customHeight="1">
      <c r="A15" s="213"/>
      <c r="B15" s="384"/>
      <c r="C15" s="503">
        <v>2120</v>
      </c>
      <c r="D15" s="251" t="s">
        <v>758</v>
      </c>
      <c r="E15" s="390">
        <f>'Z 1'!I138</f>
        <v>328450</v>
      </c>
      <c r="F15" s="390"/>
      <c r="G15" s="390">
        <f>F15</f>
        <v>0</v>
      </c>
      <c r="H15" s="390">
        <f>G15</f>
        <v>0</v>
      </c>
      <c r="I15" s="390"/>
      <c r="J15" s="390"/>
      <c r="K15" s="391"/>
    </row>
    <row r="16" spans="1:11" ht="17.25" customHeight="1">
      <c r="A16" s="213"/>
      <c r="B16" s="384"/>
      <c r="C16" s="43">
        <v>4110</v>
      </c>
      <c r="D16" s="43" t="s">
        <v>47</v>
      </c>
      <c r="E16" s="390">
        <v>0</v>
      </c>
      <c r="F16" s="390">
        <v>77</v>
      </c>
      <c r="G16" s="390">
        <f aca="true" t="shared" si="2" ref="G16:G22">F16</f>
        <v>77</v>
      </c>
      <c r="H16" s="390"/>
      <c r="I16" s="390">
        <f>G16</f>
        <v>77</v>
      </c>
      <c r="J16" s="390"/>
      <c r="K16" s="391"/>
    </row>
    <row r="17" spans="1:11" ht="15.75" customHeight="1">
      <c r="A17" s="213"/>
      <c r="B17" s="384"/>
      <c r="C17" s="43">
        <v>4120</v>
      </c>
      <c r="D17" s="43" t="s">
        <v>720</v>
      </c>
      <c r="E17" s="390">
        <v>0</v>
      </c>
      <c r="F17" s="390">
        <v>30</v>
      </c>
      <c r="G17" s="390">
        <f t="shared" si="2"/>
        <v>30</v>
      </c>
      <c r="H17" s="390"/>
      <c r="I17" s="390">
        <f>G17</f>
        <v>30</v>
      </c>
      <c r="J17" s="390"/>
      <c r="K17" s="391"/>
    </row>
    <row r="18" spans="1:11" ht="14.25" customHeight="1">
      <c r="A18" s="213"/>
      <c r="B18" s="384"/>
      <c r="C18" s="43">
        <v>4170</v>
      </c>
      <c r="D18" s="20" t="s">
        <v>411</v>
      </c>
      <c r="E18" s="390"/>
      <c r="F18" s="390">
        <v>3100</v>
      </c>
      <c r="G18" s="390">
        <f t="shared" si="2"/>
        <v>3100</v>
      </c>
      <c r="H18" s="390">
        <f>G18</f>
        <v>3100</v>
      </c>
      <c r="I18" s="390"/>
      <c r="J18" s="390"/>
      <c r="K18" s="391"/>
    </row>
    <row r="19" spans="1:11" ht="15" customHeight="1">
      <c r="A19" s="213"/>
      <c r="B19" s="384"/>
      <c r="C19" s="243">
        <v>4210</v>
      </c>
      <c r="D19" s="43" t="s">
        <v>722</v>
      </c>
      <c r="E19" s="390">
        <v>0</v>
      </c>
      <c r="F19" s="390">
        <v>90808</v>
      </c>
      <c r="G19" s="390">
        <f t="shared" si="2"/>
        <v>90808</v>
      </c>
      <c r="H19" s="390"/>
      <c r="I19" s="390"/>
      <c r="J19" s="390"/>
      <c r="K19" s="391"/>
    </row>
    <row r="20" spans="1:11" ht="15" customHeight="1">
      <c r="A20" s="213"/>
      <c r="B20" s="384"/>
      <c r="C20" s="243">
        <v>4270</v>
      </c>
      <c r="D20" s="21" t="s">
        <v>64</v>
      </c>
      <c r="E20" s="390">
        <v>0</v>
      </c>
      <c r="F20" s="390">
        <v>230135</v>
      </c>
      <c r="G20" s="390">
        <f t="shared" si="2"/>
        <v>230135</v>
      </c>
      <c r="H20" s="390"/>
      <c r="I20" s="390"/>
      <c r="J20" s="390"/>
      <c r="K20" s="391"/>
    </row>
    <row r="21" spans="1:11" ht="13.5" customHeight="1">
      <c r="A21" s="213"/>
      <c r="B21" s="384"/>
      <c r="C21" s="243">
        <v>4300</v>
      </c>
      <c r="D21" s="43" t="s">
        <v>65</v>
      </c>
      <c r="E21" s="390">
        <v>0</v>
      </c>
      <c r="F21" s="390">
        <v>1300</v>
      </c>
      <c r="G21" s="390">
        <f t="shared" si="2"/>
        <v>1300</v>
      </c>
      <c r="H21" s="390"/>
      <c r="I21" s="390"/>
      <c r="J21" s="390"/>
      <c r="K21" s="391"/>
    </row>
    <row r="22" spans="1:11" ht="15" customHeight="1" thickBot="1">
      <c r="A22" s="483"/>
      <c r="B22" s="484"/>
      <c r="C22" s="504">
        <v>4700</v>
      </c>
      <c r="D22" s="434" t="s">
        <v>672</v>
      </c>
      <c r="E22" s="485">
        <v>0</v>
      </c>
      <c r="F22" s="485">
        <v>3000</v>
      </c>
      <c r="G22" s="485">
        <f t="shared" si="2"/>
        <v>3000</v>
      </c>
      <c r="H22" s="485"/>
      <c r="I22" s="485"/>
      <c r="J22" s="485"/>
      <c r="K22" s="486"/>
    </row>
    <row r="23" spans="1:11" ht="24" customHeight="1" thickBot="1">
      <c r="A23" s="887" t="s">
        <v>583</v>
      </c>
      <c r="B23" s="888"/>
      <c r="C23" s="888"/>
      <c r="D23" s="888"/>
      <c r="E23" s="487">
        <f>E13</f>
        <v>328450</v>
      </c>
      <c r="F23" s="487">
        <f aca="true" t="shared" si="3" ref="F23:K23">F13</f>
        <v>328450</v>
      </c>
      <c r="G23" s="487">
        <f t="shared" si="3"/>
        <v>328450</v>
      </c>
      <c r="H23" s="487">
        <f t="shared" si="3"/>
        <v>3100</v>
      </c>
      <c r="I23" s="487">
        <f t="shared" si="3"/>
        <v>107</v>
      </c>
      <c r="J23" s="487">
        <f t="shared" si="3"/>
        <v>0</v>
      </c>
      <c r="K23" s="488">
        <f t="shared" si="3"/>
        <v>0</v>
      </c>
    </row>
    <row r="24" spans="1:11" ht="24" customHeight="1">
      <c r="A24" s="386"/>
      <c r="B24" s="386"/>
      <c r="C24" s="386"/>
      <c r="D24" s="386"/>
      <c r="E24" s="386"/>
      <c r="F24" s="386"/>
      <c r="G24" s="386"/>
      <c r="H24" s="386"/>
      <c r="I24" s="386" t="s">
        <v>458</v>
      </c>
      <c r="J24" s="386"/>
      <c r="K24" s="386"/>
    </row>
    <row r="25" spans="1:11" ht="27" customHeight="1">
      <c r="A25" s="386"/>
      <c r="B25" s="386"/>
      <c r="C25" s="387"/>
      <c r="D25" s="386"/>
      <c r="E25" s="386"/>
      <c r="F25" s="386"/>
      <c r="G25" s="386"/>
      <c r="H25" s="386"/>
      <c r="I25" s="386" t="s">
        <v>613</v>
      </c>
      <c r="J25" s="388"/>
      <c r="K25" s="386"/>
    </row>
    <row r="26" spans="1:11" ht="12.75">
      <c r="A26" s="14"/>
      <c r="B26" s="14"/>
      <c r="C26" s="14"/>
      <c r="D26" s="14"/>
      <c r="E26" s="14"/>
      <c r="F26" s="14"/>
      <c r="G26" s="14"/>
      <c r="H26" s="14"/>
      <c r="K26" s="14"/>
    </row>
    <row r="27" spans="3:10" ht="13.5" customHeight="1">
      <c r="C27" s="214"/>
      <c r="J27" s="123"/>
    </row>
    <row r="28" ht="12.75">
      <c r="C28" s="214"/>
    </row>
    <row r="29" ht="12.75">
      <c r="C29" s="214"/>
    </row>
  </sheetData>
  <mergeCells count="11">
    <mergeCell ref="E3:K3"/>
    <mergeCell ref="A23:D23"/>
    <mergeCell ref="A6:K6"/>
    <mergeCell ref="A9:C9"/>
    <mergeCell ref="D9:D11"/>
    <mergeCell ref="E9:E11"/>
    <mergeCell ref="F9:F11"/>
    <mergeCell ref="G9:K9"/>
    <mergeCell ref="G10:G11"/>
    <mergeCell ref="K10:K11"/>
    <mergeCell ref="H10:J10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2007-12-11T14:18:51Z</cp:lastPrinted>
  <dcterms:created xsi:type="dcterms:W3CDTF">2002-03-22T09:59:04Z</dcterms:created>
  <dcterms:modified xsi:type="dcterms:W3CDTF">2007-12-12T12:58:43Z</dcterms:modified>
  <cp:category/>
  <cp:version/>
  <cp:contentType/>
  <cp:contentStatus/>
</cp:coreProperties>
</file>