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8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6a" sheetId="9" r:id="rId9"/>
  </sheets>
  <definedNames>
    <definedName name="_xlnm.Print_Area" localSheetId="0">'Z 1'!$A$2:$K$189</definedName>
    <definedName name="_xlnm.Print_Area" localSheetId="1">'Z 2 '!$A$1:$N$674</definedName>
    <definedName name="_xlnm.Print_Area" localSheetId="2">'Z3'!$A$1:$P$45</definedName>
    <definedName name="_xlnm.Print_Area" localSheetId="3">'z3a'!$A$1:$N$44</definedName>
    <definedName name="_xlnm.Print_Area" localSheetId="4">'z3b'!$A$1:$F$19</definedName>
    <definedName name="_xlnm.Print_Area" localSheetId="5">'Z4'!$A$1:$P$411</definedName>
    <definedName name="_xlnm.Print_Area" localSheetId="6">'Z5'!$A$1:$D$33</definedName>
    <definedName name="_xlnm.Print_Area" localSheetId="7">'Z6'!$A$1:$R$30</definedName>
    <definedName name="_xlnm.Print_Titles" localSheetId="0">'Z 1'!$5:$7</definedName>
    <definedName name="_xlnm.Print_Titles" localSheetId="1">'Z 2 '!$3:$6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<sst xmlns="http://schemas.openxmlformats.org/spreadsheetml/2006/main" count="2748" uniqueCount="909">
  <si>
    <t>Comenius - partnerskie projekty szkół realizowany przez Zespół Szkół Technicznych w Olecku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</si>
  <si>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</si>
  <si>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</si>
  <si>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</si>
  <si>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</si>
  <si>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</si>
  <si>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</si>
  <si>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</si>
  <si>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</si>
  <si>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</si>
  <si>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</si>
  <si>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</si>
  <si>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</si>
  <si>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</si>
  <si>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</si>
  <si>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</si>
  <si>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</si>
  <si>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</si>
  <si>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</si>
  <si>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</si>
  <si>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</si>
  <si>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</si>
  <si>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</si>
  <si>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</si>
  <si>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</si>
  <si>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</si>
  <si>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</si>
  <si>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</si>
  <si>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</si>
  <si>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Poddziałanie 5.1.6 Infrastruktura drogowa warunkująca 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</si>
  <si>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</si>
  <si>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</si>
  <si>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</si>
  <si>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</si>
  <si>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</si>
  <si>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</si>
  <si>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</si>
  <si>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Działanie 3.2  Wysoki poziom zabezpieczenia i dostępności medycznej i opiekuńczej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</si>
  <si>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</si>
  <si>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</si>
  <si>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</si>
  <si>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</si>
  <si>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</si>
  <si>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4390</t>
  </si>
  <si>
    <t>Zakup usług obejmujących wykonanie ekspertyz, analiz i opinii</t>
  </si>
  <si>
    <t>4358</t>
  </si>
  <si>
    <t>4359</t>
  </si>
  <si>
    <t>4418</t>
  </si>
  <si>
    <t>4419</t>
  </si>
  <si>
    <t>1.4</t>
  </si>
  <si>
    <t>Działanie 3.1 Inwestycje w infrastrukturę edukacyjną</t>
  </si>
  <si>
    <t>Tytuł projektu: "Rozbudowa, modernizacja i doposażenie bazy kształcenia zawodowego w powiecie oleckim"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</si>
  <si>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</si>
  <si>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</si>
  <si>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</si>
  <si>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4418</t>
  </si>
  <si>
    <t>§ 4419</t>
  </si>
  <si>
    <t>§ 4358</t>
  </si>
  <si>
    <t>§ 4359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</si>
  <si>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</si>
  <si>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</si>
  <si>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</si>
  <si>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>Priorytet: IX. Rozwój wykształcenia i kompetencji w regionach</t>
  </si>
  <si>
    <t>Priorytet:  IX. Rozwój wykształcenia i kompetencji w regionach</t>
  </si>
  <si>
    <t>Priorytet: III. Wysoka jakość systemu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</si>
  <si>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</si>
  <si>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</si>
  <si>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2.15</t>
  </si>
  <si>
    <t>2.16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</si>
  <si>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</si>
  <si>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</si>
  <si>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</si>
  <si>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</si>
  <si>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</si>
  <si>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</si>
  <si>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</si>
  <si>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</si>
  <si>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</si>
  <si>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</si>
  <si>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</si>
  <si>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</si>
  <si>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</si>
  <si>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</si>
  <si>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</si>
  <si>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</si>
  <si>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</si>
  <si>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</si>
  <si>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</si>
  <si>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</si>
  <si>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</si>
  <si>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</si>
  <si>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</si>
  <si>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</si>
  <si>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</si>
  <si>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</si>
  <si>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</si>
  <si>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</si>
  <si>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</si>
  <si>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</si>
  <si>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</si>
  <si>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</si>
  <si>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</si>
  <si>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</si>
  <si>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</si>
  <si>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</si>
  <si>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</si>
  <si>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</si>
  <si>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</si>
  <si>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</si>
  <si>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</si>
  <si>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</si>
  <si>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</si>
  <si>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</si>
  <si>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</si>
  <si>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</si>
  <si>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</si>
  <si>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</si>
  <si>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</si>
  <si>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</si>
  <si>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</si>
  <si>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</si>
  <si>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</si>
  <si>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</si>
  <si>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</si>
  <si>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</si>
  <si>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</si>
  <si>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</si>
  <si>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</si>
  <si>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</si>
  <si>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</si>
  <si>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</si>
  <si>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</si>
  <si>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</si>
  <si>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</si>
  <si>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</si>
  <si>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</si>
  <si>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</si>
  <si>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</si>
  <si>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</si>
  <si>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</si>
  <si>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</si>
  <si>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</si>
  <si>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</si>
  <si>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</si>
  <si>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</si>
  <si>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</si>
  <si>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</si>
  <si>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</si>
  <si>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</si>
  <si>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</si>
  <si>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</si>
  <si>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</si>
  <si>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</si>
  <si>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</si>
  <si>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</si>
  <si>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</si>
  <si>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</si>
  <si>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</si>
  <si>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</si>
  <si>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</si>
  <si>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</si>
  <si>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</si>
  <si>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</si>
  <si>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</si>
  <si>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</si>
  <si>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</si>
  <si>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</si>
  <si>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Fundusz Pracy</t>
  </si>
  <si>
    <t>85322</t>
  </si>
  <si>
    <t>6260</t>
  </si>
  <si>
    <t xml:space="preserve">b) 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</si>
  <si>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</si>
  <si>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</si>
  <si>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</si>
  <si>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</si>
  <si>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</si>
  <si>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</si>
  <si>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</si>
  <si>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</si>
  <si>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</si>
  <si>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</si>
  <si>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</si>
  <si>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</si>
  <si>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</si>
  <si>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</si>
  <si>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</si>
  <si>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</si>
  <si>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</si>
  <si>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</si>
  <si>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Komendy Powiatowe Państwowej Straży Pożarnej</t>
  </si>
  <si>
    <t>Placówki opiekuńczo - wychowawcze</t>
  </si>
  <si>
    <t>Rodziny zastępcze</t>
  </si>
  <si>
    <t>w tym: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</si>
  <si>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</si>
  <si>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</si>
  <si>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</si>
  <si>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</si>
  <si>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</si>
  <si>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</si>
  <si>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</si>
  <si>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</si>
  <si>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</si>
  <si>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</si>
  <si>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</si>
  <si>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</si>
  <si>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</si>
  <si>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</si>
  <si>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</si>
  <si>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</si>
  <si>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</si>
  <si>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</si>
  <si>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</si>
  <si>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</si>
  <si>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</si>
  <si>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</si>
  <si>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</si>
  <si>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</si>
  <si>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</si>
  <si>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</si>
  <si>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</si>
  <si>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</si>
  <si>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</si>
  <si>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</si>
  <si>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</si>
  <si>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</si>
  <si>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</si>
  <si>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</si>
  <si>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</si>
  <si>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</si>
  <si>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</si>
  <si>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</si>
  <si>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</si>
  <si>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</si>
  <si>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</si>
  <si>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</si>
  <si>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</si>
  <si>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</si>
  <si>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</si>
  <si>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</si>
  <si>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</si>
  <si>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</si>
  <si>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</si>
  <si>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</si>
  <si>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</si>
  <si>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</si>
  <si>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</si>
  <si>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</si>
  <si>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</si>
  <si>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</si>
  <si>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</si>
  <si>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</si>
  <si>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</si>
  <si>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</si>
  <si>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</si>
  <si>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</si>
  <si>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</si>
  <si>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</si>
  <si>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</si>
  <si>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</si>
  <si>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</si>
  <si>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</si>
  <si>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</si>
  <si>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</si>
  <si>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</si>
  <si>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</si>
  <si>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</si>
  <si>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</si>
  <si>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</si>
  <si>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</si>
  <si>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</si>
  <si>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</si>
  <si>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</si>
  <si>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</si>
  <si>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</si>
  <si>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</si>
  <si>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</si>
  <si>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</si>
  <si>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</si>
  <si>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</si>
  <si>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</si>
  <si>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</si>
  <si>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</si>
  <si>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</si>
  <si>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</si>
  <si>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</si>
  <si>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</si>
  <si>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</si>
  <si>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</si>
  <si>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</si>
  <si>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</si>
  <si>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</si>
  <si>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</si>
  <si>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</si>
  <si>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</si>
  <si>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</si>
  <si>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</si>
  <si>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</si>
  <si>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</si>
  <si>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</si>
  <si>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</si>
  <si>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</si>
  <si>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</si>
  <si>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</si>
  <si>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</si>
  <si>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</si>
  <si>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</si>
  <si>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Fundusz Ochrony Gruntów Rolnych</t>
  </si>
  <si>
    <t>01028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</si>
  <si>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</si>
  <si>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</si>
  <si>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</si>
  <si>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</si>
  <si>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</si>
  <si>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</si>
  <si>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</si>
  <si>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</si>
  <si>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</si>
  <si>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</si>
  <si>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</si>
  <si>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</si>
  <si>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16.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</si>
  <si>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</si>
  <si>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</si>
  <si>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</si>
  <si>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</si>
  <si>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</si>
  <si>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</si>
  <si>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</si>
  <si>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</si>
  <si>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</si>
  <si>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</si>
  <si>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</si>
  <si>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</si>
  <si>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</si>
  <si>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</si>
  <si>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</si>
  <si>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</si>
  <si>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</si>
  <si>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</si>
  <si>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</si>
  <si>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</si>
  <si>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</si>
  <si>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</si>
  <si>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</si>
  <si>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</si>
  <si>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</si>
  <si>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</si>
  <si>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</si>
  <si>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</si>
  <si>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</si>
  <si>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</si>
  <si>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</si>
  <si>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</si>
  <si>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</si>
  <si>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</si>
  <si>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</si>
  <si>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</si>
  <si>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</si>
  <si>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</si>
  <si>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</si>
  <si>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</si>
  <si>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</si>
  <si>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§ 903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</si>
  <si>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</si>
  <si>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</si>
  <si>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</si>
  <si>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</si>
  <si>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</si>
  <si>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</si>
  <si>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</si>
  <si>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</si>
  <si>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</si>
  <si>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</si>
  <si>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</si>
  <si>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</si>
  <si>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</si>
  <si>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</si>
  <si>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</si>
  <si>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</si>
  <si>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</si>
  <si>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</si>
  <si>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</si>
  <si>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</si>
  <si>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</si>
  <si>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</si>
  <si>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</si>
  <si>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</si>
  <si>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</si>
  <si>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</si>
  <si>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</si>
  <si>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</si>
  <si>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</si>
  <si>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</si>
  <si>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</si>
  <si>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</si>
  <si>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</si>
  <si>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</si>
  <si>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</si>
  <si>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</si>
  <si>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</si>
  <si>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</si>
  <si>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</si>
  <si>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</si>
  <si>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</si>
  <si>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</si>
  <si>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</si>
  <si>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</si>
  <si>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</si>
  <si>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</si>
  <si>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</si>
  <si>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</si>
  <si>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</si>
  <si>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</si>
  <si>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</si>
  <si>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</si>
  <si>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</si>
  <si>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</si>
  <si>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</si>
  <si>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</si>
  <si>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</si>
  <si>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</si>
  <si>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</si>
  <si>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</si>
  <si>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</si>
  <si>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</si>
  <si>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</si>
  <si>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</si>
  <si>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</si>
  <si>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</si>
  <si>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</si>
  <si>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</si>
  <si>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</si>
  <si>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</si>
  <si>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</si>
  <si>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</si>
  <si>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</si>
  <si>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</si>
  <si>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</si>
  <si>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</si>
  <si>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</si>
  <si>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</si>
  <si>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</si>
  <si>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</si>
  <si>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</si>
  <si>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</si>
  <si>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</si>
  <si>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</si>
  <si>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</si>
  <si>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</si>
  <si>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</si>
  <si>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</si>
  <si>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</si>
  <si>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</si>
  <si>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</si>
  <si>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</si>
  <si>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</si>
  <si>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</si>
  <si>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</si>
  <si>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</si>
  <si>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</si>
  <si>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</si>
  <si>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</si>
  <si>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</si>
  <si>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</si>
  <si>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</si>
  <si>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</si>
  <si>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</si>
  <si>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</si>
  <si>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</si>
  <si>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</si>
  <si>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</si>
  <si>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</si>
  <si>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</si>
  <si>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</si>
  <si>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</si>
  <si>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</si>
  <si>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</si>
  <si>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</si>
  <si>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</si>
  <si>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</si>
  <si>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</si>
  <si>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Przebudowa drogi powiatowej nr  1832 N Krupin-Markowskie-Wojnasy-Rynie na odcinku Krupin-Markowskie</t>
  </si>
  <si>
    <t>Powiatowy Zarzd Dr Olecku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</si>
  <si>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</si>
  <si>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</si>
  <si>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</si>
  <si>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</si>
  <si>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</si>
  <si>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</si>
  <si>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</si>
  <si>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</si>
  <si>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</si>
  <si>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</si>
  <si>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</si>
  <si>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</si>
  <si>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</si>
  <si>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</si>
  <si>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</si>
  <si>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</si>
  <si>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</si>
  <si>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</si>
  <si>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2710</t>
  </si>
  <si>
    <t>Dotacje celowe na pomoc fin.udzielaną między jst.na dofin.bieżących zadań własnych</t>
  </si>
  <si>
    <t xml:space="preserve">Wynagrodzenia bezosobowe </t>
  </si>
  <si>
    <t>Prognoza kwoty długu powiatu na rok 2009 i lata następne</t>
  </si>
  <si>
    <t>Gospodarstwa pomocnicze</t>
  </si>
  <si>
    <t>4438</t>
  </si>
  <si>
    <t>4439</t>
  </si>
  <si>
    <t>Dotacja przedmiotowa z budżetu dla gospodarstwa pomocniczego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</si>
  <si>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</si>
  <si>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</si>
  <si>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</si>
  <si>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</si>
  <si>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</si>
  <si>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Poddziałanie 2.1.4 Publiczna infrastruktura turystyczna i okołoturystyczna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</si>
  <si>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</si>
  <si>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</si>
  <si>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</si>
  <si>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</si>
  <si>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</si>
  <si>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</si>
  <si>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</si>
  <si>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</si>
  <si>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</si>
  <si>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</si>
  <si>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</si>
  <si>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</si>
  <si>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</si>
  <si>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</si>
  <si>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</si>
  <si>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</si>
  <si>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</si>
  <si>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</si>
  <si>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</si>
  <si>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</si>
  <si>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</si>
  <si>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</si>
  <si>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</si>
  <si>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</si>
  <si>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</si>
  <si>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</si>
  <si>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</si>
  <si>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</si>
  <si>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</si>
  <si>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</si>
  <si>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</si>
  <si>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</si>
  <si>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</si>
  <si>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</si>
  <si>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</si>
  <si>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</si>
  <si>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</si>
  <si>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</si>
  <si>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</si>
  <si>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</si>
  <si>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</si>
  <si>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</si>
  <si>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</si>
  <si>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</si>
  <si>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</si>
  <si>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</si>
  <si>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</si>
  <si>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</si>
  <si>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</si>
  <si>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</si>
  <si>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</si>
  <si>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</si>
  <si>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</si>
  <si>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</si>
  <si>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</si>
  <si>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</si>
  <si>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</si>
  <si>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</si>
  <si>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</si>
  <si>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</si>
  <si>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</si>
  <si>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</si>
  <si>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</si>
  <si>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</si>
  <si>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</si>
  <si>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</si>
  <si>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</si>
  <si>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</si>
  <si>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</si>
  <si>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</si>
  <si>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</si>
  <si>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</si>
  <si>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</si>
  <si>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</si>
  <si>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</si>
  <si>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</si>
  <si>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</si>
  <si>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</si>
  <si>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</si>
  <si>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</si>
  <si>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</si>
  <si>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</si>
  <si>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</si>
  <si>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</si>
  <si>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</si>
  <si>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</si>
  <si>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</si>
  <si>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</si>
  <si>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</si>
  <si>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</si>
  <si>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</si>
  <si>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</si>
  <si>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</si>
  <si>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</si>
  <si>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</si>
  <si>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</si>
  <si>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Regionalny Program Operacyjny Warmia i Mazury 2007-2013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</si>
  <si>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</si>
  <si>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</si>
  <si>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</si>
  <si>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</si>
  <si>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</si>
  <si>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</si>
  <si>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</si>
  <si>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</si>
  <si>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</si>
  <si>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</si>
  <si>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</si>
  <si>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</si>
  <si>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</si>
  <si>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</si>
  <si>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</si>
  <si>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</si>
  <si>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</si>
  <si>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</si>
  <si>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</si>
  <si>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</si>
  <si>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</si>
  <si>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</si>
  <si>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</si>
  <si>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</si>
  <si>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</si>
  <si>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</si>
  <si>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</si>
  <si>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</si>
  <si>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2.17</t>
  </si>
  <si>
    <t>Działanie 7.1 Rozwój i upowszechnianie aktywnej integracji  - realizowany przez Powiatowe Centrum Pomocy Rodzinie  w Olecku</t>
  </si>
  <si>
    <t>Poddziałanie 7.1.1  Rozwój i upowszechnianie aktywnej integracji</t>
  </si>
  <si>
    <t>§ 3119</t>
  </si>
  <si>
    <t>z tego: dotyczczas poniesione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</si>
  <si>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</si>
  <si>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</si>
  <si>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</si>
  <si>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</si>
  <si>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</si>
  <si>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</si>
  <si>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</si>
  <si>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</si>
  <si>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</si>
  <si>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</si>
  <si>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</si>
  <si>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</si>
  <si>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</si>
  <si>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</si>
  <si>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</si>
  <si>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</si>
  <si>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</si>
  <si>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</si>
  <si>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</si>
  <si>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</si>
  <si>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</si>
  <si>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</si>
  <si>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</si>
  <si>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</si>
  <si>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</si>
  <si>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</si>
  <si>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</si>
  <si>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</si>
  <si>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</si>
  <si>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</si>
  <si>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</si>
  <si>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</si>
  <si>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</si>
  <si>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</si>
  <si>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</si>
  <si>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wpływy z tytułu pomocy finans. udziel. między j.s.t. na dofinans. własnych zadań bieżących</t>
  </si>
  <si>
    <t>wpływy z tytułu pomocy finans. udzielanej między j.s.t. na dofinans. własnych zakupów inwestyc.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</si>
  <si>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</si>
  <si>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</si>
  <si>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</si>
  <si>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</si>
  <si>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 xml:space="preserve">Przebudowa drogi powiatowej nr 1857N Orłowo-Wronki"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</si>
  <si>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</si>
  <si>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</si>
  <si>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</si>
  <si>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 xml:space="preserve">"Termomodernizacja budynków użyteczności publicznej Powiatu Oleckiego" </t>
  </si>
  <si>
    <t>Tytuł projektu: Wirtualny przewodnik po krainie EGO</t>
  </si>
  <si>
    <t>750, 75075</t>
  </si>
  <si>
    <t>Rodzaj zadłużenia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</si>
  <si>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</si>
  <si>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</si>
  <si>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</si>
  <si>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</si>
  <si>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</si>
  <si>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</si>
  <si>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</si>
  <si>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</si>
  <si>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</si>
  <si>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</si>
  <si>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</si>
  <si>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</si>
  <si>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</si>
  <si>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</si>
  <si>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</si>
  <si>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</si>
  <si>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</si>
  <si>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</si>
  <si>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</si>
  <si>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</si>
  <si>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</si>
  <si>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</si>
  <si>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</si>
  <si>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</si>
  <si>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</si>
  <si>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</si>
  <si>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</si>
  <si>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</si>
  <si>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</si>
  <si>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</si>
  <si>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</si>
  <si>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</si>
  <si>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4427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</si>
  <si>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</si>
  <si>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</si>
  <si>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</si>
  <si>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</si>
  <si>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</si>
  <si>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</si>
  <si>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</si>
  <si>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</si>
  <si>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</si>
  <si>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</si>
  <si>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</si>
  <si>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</si>
  <si>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</si>
  <si>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</si>
  <si>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</si>
  <si>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</si>
  <si>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</si>
  <si>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</si>
  <si>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</si>
  <si>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</si>
  <si>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</si>
  <si>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</si>
  <si>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</si>
  <si>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</si>
  <si>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</si>
  <si>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</si>
  <si>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</si>
  <si>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</si>
  <si>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</si>
  <si>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</si>
  <si>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</si>
  <si>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</si>
  <si>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</si>
  <si>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</si>
  <si>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</si>
  <si>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</si>
  <si>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</si>
  <si>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</si>
  <si>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</si>
  <si>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</si>
  <si>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</si>
  <si>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</si>
  <si>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</si>
  <si>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</si>
  <si>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</si>
  <si>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</si>
  <si>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</si>
  <si>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</si>
  <si>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</si>
  <si>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</si>
  <si>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</si>
  <si>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</si>
  <si>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</si>
  <si>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</si>
  <si>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</si>
  <si>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</si>
  <si>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</si>
  <si>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</si>
  <si>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</si>
  <si>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</si>
  <si>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</si>
  <si>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</si>
  <si>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</si>
  <si>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</si>
  <si>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</si>
  <si>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</si>
  <si>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</si>
  <si>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</si>
  <si>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</si>
  <si>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</si>
  <si>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</si>
  <si>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</si>
  <si>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</si>
  <si>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</si>
  <si>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</si>
  <si>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</si>
  <si>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</si>
  <si>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</si>
  <si>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</si>
  <si>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</si>
  <si>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</si>
  <si>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</si>
  <si>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</si>
  <si>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</si>
  <si>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</si>
  <si>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</si>
  <si>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</si>
  <si>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</si>
  <si>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</si>
  <si>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</si>
  <si>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</si>
  <si>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</si>
  <si>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</si>
  <si>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</si>
  <si>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</si>
  <si>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</si>
  <si>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</si>
  <si>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</si>
  <si>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</si>
  <si>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</si>
  <si>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</si>
  <si>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</si>
  <si>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</si>
  <si>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</si>
  <si>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</si>
  <si>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</si>
  <si>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</si>
  <si>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</si>
  <si>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</si>
  <si>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</si>
  <si>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</si>
  <si>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</si>
  <si>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</si>
  <si>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</si>
  <si>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</si>
  <si>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</si>
  <si>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</si>
  <si>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</si>
  <si>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</si>
  <si>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</si>
  <si>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</si>
  <si>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</si>
  <si>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</si>
  <si>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</si>
  <si>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</si>
  <si>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</si>
  <si>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</si>
  <si>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</si>
  <si>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</si>
  <si>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</si>
  <si>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</si>
  <si>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</si>
  <si>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</si>
  <si>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</si>
  <si>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</si>
  <si>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</si>
  <si>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</si>
  <si>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</si>
  <si>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</si>
  <si>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</si>
  <si>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</si>
  <si>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</si>
  <si>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</si>
  <si>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</si>
  <si>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</si>
  <si>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</si>
  <si>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</si>
  <si>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Przebudowa i rozbudowa drogi powiatowej nr 1901 N na odcinku Giżę-Dudki-Gąski (odcinek Giże-Dudki) od km 1+670 do km 3+170 oraz przebudowa drogi powiatowej nr 1826 N Kukowo-Zajdy-Dudki od km 4+580 do km 7+760,8</t>
  </si>
  <si>
    <t>Modernizacja parteru starej bryły szpitala w Olecku na 18 łóżkowy zakład rehabilitacji leczniczej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</si>
  <si>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</si>
  <si>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</si>
  <si>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</si>
  <si>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</si>
  <si>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</si>
  <si>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</si>
  <si>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</si>
  <si>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</si>
  <si>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</si>
  <si>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</si>
  <si>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</si>
  <si>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</si>
  <si>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</si>
  <si>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</si>
  <si>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</si>
  <si>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</si>
  <si>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</si>
  <si>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</si>
  <si>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</si>
  <si>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</si>
  <si>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80134</t>
  </si>
  <si>
    <t>Szkoły zawodowe specjalne</t>
  </si>
  <si>
    <t>2320</t>
  </si>
  <si>
    <t>Spłaty pożyczek (WFOŚiGW)</t>
  </si>
  <si>
    <t>Zalącznik nr 1 do Uchwały Rady Powiatu w Olecku Nr XXVIII /174/ 09 z dnia 06 sierpnia 2009 r.</t>
  </si>
  <si>
    <t>Załącznik nr 2 do Uchwały Rady Powiatu w Olecku Nr XXVIII /174/ 09 z dn. 06 sierpnia 2009 r.</t>
  </si>
  <si>
    <t>Załącznik nr 3 do Uchwały Rady Powiatu w Olecku Nr XXVIII /174/ 09 z dnia 06 sierpnia 2009 r.</t>
  </si>
  <si>
    <t>Załącznik nr 3a do Uchwały Rady Powiatu w Olecku Nr XXVIII /174/ 09 z dnia 06 sierpnia 2009 r.</t>
  </si>
  <si>
    <t xml:space="preserve"> Załącznik nr 3b  do Uchwały Rady Powiatu w Olecku  Nr XXVIII /174/ 09 z dnia  06 sierpnia  2009 r.</t>
  </si>
  <si>
    <t>Załącznik nr 4 do Uchwały Rady Powiatu w Olecku Nr XXVIII /174/ 09 z dnia 06 sierpnia 2009 r.</t>
  </si>
  <si>
    <t>Załącznik nr 5 do Uchwały Rady Powiatu w Olecku                         Nr XXVIII /174/ 09     z dnia  06 sierpnia  2009 r.</t>
  </si>
  <si>
    <t>Załącznik nr 6 do Uchwały Rady Powiatu w Olecku Nr XXVIII /174/ 09  z dnia 06 sierpnia 2009 r.</t>
  </si>
  <si>
    <t>Załącznik nr 6a do Uchwały Rady Powiatu w Olecku Nr XXVIII /174/ 09  z dnia 06 sierpnia 2009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</si>
</sst>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1" fontId="11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4" borderId="3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3" fontId="10" fillId="2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3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9" fillId="4" borderId="7" xfId="0" applyFont="1" applyFill="1" applyBorder="1" applyAlignment="1">
      <alignment horizontal="left" wrapText="1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0" fillId="7" borderId="14" xfId="0" applyNumberFormat="1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4" fillId="3" borderId="15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3" borderId="1" xfId="0" applyFont="1" applyFill="1" applyBorder="1" applyAlignment="1">
      <alignment horizontal="left"/>
    </xf>
    <xf numFmtId="3" fontId="0" fillId="3" borderId="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10" fontId="11" fillId="0" borderId="17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3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5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0" fillId="4" borderId="1" xfId="0" applyNumberFormat="1" applyFont="1" applyFill="1" applyBorder="1" applyAlignment="1">
      <alignment/>
    </xf>
    <xf numFmtId="49" fontId="10" fillId="4" borderId="3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7" fillId="4" borderId="8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7" fillId="8" borderId="3" xfId="0" applyFont="1" applyFill="1" applyBorder="1" applyAlignment="1">
      <alignment horizontal="right"/>
    </xf>
    <xf numFmtId="0" fontId="18" fillId="8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3" fontId="7" fillId="8" borderId="1" xfId="0" applyNumberFormat="1" applyFont="1" applyFill="1" applyBorder="1" applyAlignment="1">
      <alignment/>
    </xf>
    <xf numFmtId="0" fontId="9" fillId="3" borderId="18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6" borderId="5" xfId="0" applyNumberFormat="1" applyFont="1" applyFill="1" applyBorder="1" applyAlignment="1">
      <alignment horizontal="center" vertical="center"/>
    </xf>
    <xf numFmtId="41" fontId="10" fillId="6" borderId="14" xfId="0" applyNumberFormat="1" applyFont="1" applyFill="1" applyBorder="1" applyAlignment="1">
      <alignment horizontal="center"/>
    </xf>
    <xf numFmtId="41" fontId="10" fillId="6" borderId="15" xfId="0" applyNumberFormat="1" applyFont="1" applyFill="1" applyBorder="1" applyAlignment="1">
      <alignment horizontal="center"/>
    </xf>
    <xf numFmtId="3" fontId="10" fillId="5" borderId="6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41" fontId="10" fillId="5" borderId="14" xfId="0" applyNumberFormat="1" applyFont="1" applyFill="1" applyBorder="1" applyAlignment="1">
      <alignment horizontal="center"/>
    </xf>
    <xf numFmtId="41" fontId="10" fillId="5" borderId="15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 horizontal="center"/>
    </xf>
    <xf numFmtId="49" fontId="11" fillId="7" borderId="13" xfId="0" applyNumberFormat="1" applyFont="1" applyFill="1" applyBorder="1" applyAlignment="1">
      <alignment horizontal="center"/>
    </xf>
    <xf numFmtId="49" fontId="11" fillId="7" borderId="14" xfId="0" applyNumberFormat="1" applyFont="1" applyFill="1" applyBorder="1" applyAlignment="1">
      <alignment/>
    </xf>
    <xf numFmtId="0" fontId="4" fillId="7" borderId="1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2" fillId="8" borderId="5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/>
    </xf>
    <xf numFmtId="49" fontId="4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9" borderId="27" xfId="0" applyFont="1" applyFill="1" applyBorder="1" applyAlignment="1" applyProtection="1">
      <alignment horizontal="center" vertical="center"/>
      <protection/>
    </xf>
    <xf numFmtId="0" fontId="10" fillId="9" borderId="4" xfId="0" applyFont="1" applyFill="1" applyBorder="1" applyAlignment="1" applyProtection="1">
      <alignment horizontal="center" vertical="center"/>
      <protection/>
    </xf>
    <xf numFmtId="0" fontId="10" fillId="9" borderId="4" xfId="0" applyFont="1" applyFill="1" applyBorder="1" applyAlignment="1" applyProtection="1">
      <alignment horizontal="left" vertical="center"/>
      <protection/>
    </xf>
    <xf numFmtId="0" fontId="10" fillId="9" borderId="25" xfId="0" applyFont="1" applyFill="1" applyBorder="1" applyAlignment="1" applyProtection="1">
      <alignment horizontal="center" vertical="center" wrapText="1"/>
      <protection/>
    </xf>
    <xf numFmtId="0" fontId="12" fillId="9" borderId="1" xfId="0" applyFont="1" applyFill="1" applyBorder="1" applyAlignment="1" applyProtection="1">
      <alignment horizontal="center" vertical="center" wrapText="1"/>
      <protection/>
    </xf>
    <xf numFmtId="0" fontId="10" fillId="9" borderId="28" xfId="0" applyFont="1" applyFill="1" applyBorder="1" applyAlignment="1" applyProtection="1">
      <alignment horizontal="center" vertical="center" wrapText="1"/>
      <protection/>
    </xf>
    <xf numFmtId="3" fontId="7" fillId="4" borderId="9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7" fillId="3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7" fillId="5" borderId="1" xfId="0" applyFont="1" applyFill="1" applyBorder="1" applyAlignment="1">
      <alignment wrapText="1"/>
    </xf>
    <xf numFmtId="49" fontId="10" fillId="5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0" fontId="0" fillId="0" borderId="21" xfId="0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3" fontId="7" fillId="5" borderId="6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0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left"/>
    </xf>
    <xf numFmtId="0" fontId="11" fillId="0" borderId="4" xfId="0" applyFont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/>
    </xf>
    <xf numFmtId="49" fontId="10" fillId="4" borderId="3" xfId="0" applyNumberFormat="1" applyFont="1" applyFill="1" applyBorder="1" applyAlignment="1">
      <alignment/>
    </xf>
    <xf numFmtId="0" fontId="11" fillId="0" borderId="3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8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/>
    </xf>
    <xf numFmtId="0" fontId="7" fillId="4" borderId="18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5" borderId="5" xfId="0" applyNumberFormat="1" applyFont="1" applyFill="1" applyBorder="1" applyAlignment="1">
      <alignment horizontal="center" vertical="center"/>
    </xf>
    <xf numFmtId="41" fontId="11" fillId="5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5" borderId="33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0" fontId="10" fillId="0" borderId="17" xfId="0" applyNumberFormat="1" applyFont="1" applyBorder="1" applyAlignment="1">
      <alignment/>
    </xf>
    <xf numFmtId="3" fontId="7" fillId="4" borderId="19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8" borderId="6" xfId="0" applyNumberFormat="1" applyFont="1" applyFill="1" applyBorder="1" applyAlignment="1">
      <alignment/>
    </xf>
    <xf numFmtId="3" fontId="9" fillId="3" borderId="6" xfId="0" applyNumberFormat="1" applyFont="1" applyFill="1" applyBorder="1" applyAlignment="1">
      <alignment/>
    </xf>
    <xf numFmtId="3" fontId="9" fillId="3" borderId="17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3" fontId="10" fillId="4" borderId="6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3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9" borderId="12" xfId="0" applyFont="1" applyFill="1" applyBorder="1" applyAlignment="1" applyProtection="1">
      <alignment horizontal="center" vertical="center" wrapText="1"/>
      <protection/>
    </xf>
    <xf numFmtId="0" fontId="10" fillId="9" borderId="25" xfId="0" applyFont="1" applyFill="1" applyBorder="1" applyAlignment="1" applyProtection="1">
      <alignment horizontal="center" vertical="center" wrapText="1"/>
      <protection/>
    </xf>
    <xf numFmtId="0" fontId="10" fillId="9" borderId="38" xfId="0" applyFont="1" applyFill="1" applyBorder="1" applyAlignment="1" applyProtection="1">
      <alignment horizontal="center" vertical="center" wrapText="1"/>
      <protection/>
    </xf>
    <xf numFmtId="0" fontId="10" fillId="9" borderId="39" xfId="0" applyFont="1" applyFill="1" applyBorder="1" applyAlignment="1" applyProtection="1">
      <alignment horizontal="center" vertical="center" wrapText="1"/>
      <protection/>
    </xf>
    <xf numFmtId="49" fontId="11" fillId="3" borderId="21" xfId="0" applyNumberFormat="1" applyFont="1" applyFill="1" applyBorder="1" applyAlignment="1">
      <alignment horizontal="left"/>
    </xf>
    <xf numFmtId="49" fontId="11" fillId="3" borderId="34" xfId="0" applyNumberFormat="1" applyFont="1" applyFill="1" applyBorder="1" applyAlignment="1">
      <alignment horizontal="left"/>
    </xf>
    <xf numFmtId="49" fontId="11" fillId="3" borderId="33" xfId="0" applyNumberFormat="1" applyFont="1" applyFill="1" applyBorder="1" applyAlignment="1">
      <alignment horizontal="left"/>
    </xf>
    <xf numFmtId="0" fontId="10" fillId="9" borderId="27" xfId="0" applyFont="1" applyFill="1" applyBorder="1" applyAlignment="1" applyProtection="1">
      <alignment horizontal="center" vertical="center" wrapText="1"/>
      <protection/>
    </xf>
    <xf numFmtId="0" fontId="10" fillId="9" borderId="22" xfId="0" applyFont="1" applyFill="1" applyBorder="1" applyAlignment="1" applyProtection="1">
      <alignment horizontal="center" vertical="center" wrapText="1"/>
      <protection/>
    </xf>
    <xf numFmtId="49" fontId="11" fillId="3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0" fillId="9" borderId="11" xfId="0" applyFont="1" applyFill="1" applyBorder="1" applyAlignment="1" applyProtection="1">
      <alignment horizontal="center" vertical="center"/>
      <protection/>
    </xf>
    <xf numFmtId="0" fontId="10" fillId="9" borderId="24" xfId="0" applyFont="1" applyFill="1" applyBorder="1" applyAlignment="1" applyProtection="1">
      <alignment horizontal="center" vertical="center"/>
      <protection/>
    </xf>
    <xf numFmtId="0" fontId="10" fillId="9" borderId="40" xfId="0" applyFont="1" applyFill="1" applyBorder="1" applyAlignment="1" applyProtection="1">
      <alignment horizontal="center" vertical="center"/>
      <protection/>
    </xf>
    <xf numFmtId="0" fontId="10" fillId="9" borderId="36" xfId="0" applyFont="1" applyFill="1" applyBorder="1" applyAlignment="1" applyProtection="1">
      <alignment horizontal="center" vertical="center"/>
      <protection/>
    </xf>
    <xf numFmtId="0" fontId="10" fillId="9" borderId="41" xfId="0" applyFont="1" applyFill="1" applyBorder="1" applyAlignment="1" applyProtection="1">
      <alignment horizontal="center" vertical="center"/>
      <protection/>
    </xf>
    <xf numFmtId="0" fontId="10" fillId="8" borderId="1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8" borderId="40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1" fontId="11" fillId="0" borderId="31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1" fontId="10" fillId="5" borderId="26" xfId="0" applyNumberFormat="1" applyFont="1" applyFill="1" applyBorder="1" applyAlignment="1">
      <alignment horizontal="center"/>
    </xf>
    <xf numFmtId="41" fontId="10" fillId="5" borderId="43" xfId="0" applyNumberFormat="1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0" fontId="11" fillId="0" borderId="8" xfId="0" applyFont="1" applyBorder="1" applyAlignment="1">
      <alignment/>
    </xf>
    <xf numFmtId="0" fontId="12" fillId="5" borderId="16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7" xfId="0" applyFont="1" applyBorder="1" applyAlignment="1">
      <alignment/>
    </xf>
    <xf numFmtId="0" fontId="10" fillId="5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31" xfId="0" applyNumberFormat="1" applyFont="1" applyBorder="1" applyAlignment="1">
      <alignment horizontal="center" vertical="center" wrapText="1"/>
    </xf>
    <xf numFmtId="41" fontId="10" fillId="6" borderId="47" xfId="0" applyNumberFormat="1" applyFont="1" applyFill="1" applyBorder="1" applyAlignment="1">
      <alignment horizontal="center"/>
    </xf>
    <xf numFmtId="41" fontId="10" fillId="6" borderId="43" xfId="0" applyNumberFormat="1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left"/>
    </xf>
    <xf numFmtId="0" fontId="0" fillId="6" borderId="36" xfId="0" applyFont="1" applyFill="1" applyBorder="1" applyAlignment="1">
      <alignment horizontal="left"/>
    </xf>
    <xf numFmtId="0" fontId="0" fillId="6" borderId="37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6" borderId="20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6" borderId="21" xfId="0" applyFont="1" applyFill="1" applyBorder="1" applyAlignment="1">
      <alignment horizontal="left"/>
    </xf>
    <xf numFmtId="0" fontId="0" fillId="6" borderId="34" xfId="0" applyFont="1" applyFill="1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4" borderId="2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7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54" xfId="0" applyFont="1" applyFill="1" applyBorder="1" applyAlignment="1">
      <alignment vertical="center"/>
    </xf>
    <xf numFmtId="0" fontId="7" fillId="5" borderId="55" xfId="0" applyFont="1" applyFill="1" applyBorder="1" applyAlignment="1">
      <alignment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1"/>
  <sheetViews>
    <sheetView zoomScaleSheetLayoutView="100" workbookViewId="0" topLeftCell="A1">
      <selection activeCell="D2" sqref="D2:K2"/>
    </sheetView>
  </sheetViews>
  <sheetFormatPr defaultColWidth="9.00390625" defaultRowHeight="12.75"/>
  <cols>
    <col min="1" max="1" width="4.375" style="13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32" customFormat="1" ht="15" customHeight="1">
      <c r="A2" s="126"/>
      <c r="B2" s="126"/>
      <c r="C2" s="126"/>
      <c r="D2" s="497" t="s">
        <v>900</v>
      </c>
      <c r="E2" s="497"/>
      <c r="F2" s="497"/>
      <c r="G2" s="497"/>
      <c r="H2" s="497"/>
      <c r="I2" s="497"/>
      <c r="J2" s="497"/>
      <c r="K2" s="497"/>
    </row>
    <row r="3" spans="1:11" s="32" customFormat="1" ht="20.25" customHeight="1">
      <c r="A3" s="126"/>
      <c r="B3" s="498" t="s">
        <v>699</v>
      </c>
      <c r="C3" s="498"/>
      <c r="D3" s="498"/>
      <c r="E3" s="498"/>
      <c r="F3" s="498"/>
      <c r="G3" s="498"/>
      <c r="H3" s="498"/>
      <c r="I3" s="498"/>
      <c r="J3" s="498"/>
      <c r="K3" s="498"/>
    </row>
    <row r="4" spans="1:11" s="32" customFormat="1" ht="12.75" customHeight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32" customFormat="1" ht="21" customHeight="1">
      <c r="A5" s="512" t="s">
        <v>179</v>
      </c>
      <c r="B5" s="320" t="s">
        <v>374</v>
      </c>
      <c r="C5" s="514" t="s">
        <v>160</v>
      </c>
      <c r="D5" s="515"/>
      <c r="E5" s="516"/>
      <c r="F5" s="501" t="s">
        <v>623</v>
      </c>
      <c r="G5" s="503" t="s">
        <v>597</v>
      </c>
      <c r="H5" s="504"/>
      <c r="I5" s="501" t="s">
        <v>594</v>
      </c>
      <c r="J5" s="508" t="s">
        <v>137</v>
      </c>
      <c r="K5" s="509"/>
    </row>
    <row r="6" spans="1:11" s="32" customFormat="1" ht="22.5" customHeight="1" thickBot="1">
      <c r="A6" s="513"/>
      <c r="B6" s="321" t="s">
        <v>288</v>
      </c>
      <c r="C6" s="321" t="s">
        <v>162</v>
      </c>
      <c r="D6" s="322" t="s">
        <v>163</v>
      </c>
      <c r="E6" s="321" t="s">
        <v>435</v>
      </c>
      <c r="F6" s="502"/>
      <c r="G6" s="324" t="s">
        <v>595</v>
      </c>
      <c r="H6" s="324" t="s">
        <v>596</v>
      </c>
      <c r="I6" s="502"/>
      <c r="J6" s="323" t="s">
        <v>440</v>
      </c>
      <c r="K6" s="325" t="s">
        <v>441</v>
      </c>
    </row>
    <row r="7" spans="1:11" s="125" customFormat="1" ht="13.5" customHeight="1" thickBot="1">
      <c r="A7" s="335">
        <v>1</v>
      </c>
      <c r="B7" s="336">
        <v>2</v>
      </c>
      <c r="C7" s="336">
        <v>3</v>
      </c>
      <c r="D7" s="336">
        <v>4</v>
      </c>
      <c r="E7" s="336">
        <v>5</v>
      </c>
      <c r="F7" s="336">
        <v>6</v>
      </c>
      <c r="G7" s="337">
        <v>7</v>
      </c>
      <c r="H7" s="337">
        <v>8</v>
      </c>
      <c r="I7" s="336">
        <v>9</v>
      </c>
      <c r="J7" s="336">
        <v>10</v>
      </c>
      <c r="K7" s="338">
        <v>11</v>
      </c>
    </row>
    <row r="8" spans="1:11" s="6" customFormat="1" ht="18.75" customHeight="1">
      <c r="A8" s="237" t="s">
        <v>205</v>
      </c>
      <c r="B8" s="238" t="s">
        <v>289</v>
      </c>
      <c r="C8" s="239" t="s">
        <v>436</v>
      </c>
      <c r="D8" s="137"/>
      <c r="E8" s="137"/>
      <c r="F8" s="187">
        <f aca="true" t="shared" si="0" ref="F8:K8">F9+F11+F13</f>
        <v>121130</v>
      </c>
      <c r="G8" s="187">
        <f t="shared" si="0"/>
        <v>0</v>
      </c>
      <c r="H8" s="187">
        <f t="shared" si="0"/>
        <v>0</v>
      </c>
      <c r="I8" s="187">
        <f t="shared" si="0"/>
        <v>121130</v>
      </c>
      <c r="J8" s="187">
        <f t="shared" si="0"/>
        <v>71130</v>
      </c>
      <c r="K8" s="326">
        <f t="shared" si="0"/>
        <v>50000</v>
      </c>
    </row>
    <row r="9" spans="1:11" s="6" customFormat="1" ht="22.5" customHeight="1">
      <c r="A9" s="291" t="s">
        <v>290</v>
      </c>
      <c r="B9" s="297" t="s">
        <v>173</v>
      </c>
      <c r="C9" s="295"/>
      <c r="D9" s="293" t="s">
        <v>761</v>
      </c>
      <c r="E9" s="292"/>
      <c r="F9" s="294">
        <f aca="true" t="shared" si="1" ref="F9:K9">F10</f>
        <v>70000</v>
      </c>
      <c r="G9" s="294">
        <f t="shared" si="1"/>
        <v>0</v>
      </c>
      <c r="H9" s="294">
        <f t="shared" si="1"/>
        <v>0</v>
      </c>
      <c r="I9" s="294">
        <f t="shared" si="1"/>
        <v>70000</v>
      </c>
      <c r="J9" s="294">
        <f t="shared" si="1"/>
        <v>70000</v>
      </c>
      <c r="K9" s="327">
        <f t="shared" si="1"/>
        <v>0</v>
      </c>
    </row>
    <row r="10" spans="1:11" ht="23.25" customHeight="1">
      <c r="A10" s="220"/>
      <c r="B10" s="21" t="s">
        <v>305</v>
      </c>
      <c r="C10" s="52"/>
      <c r="D10" s="52"/>
      <c r="E10" s="51">
        <v>2110</v>
      </c>
      <c r="F10" s="130">
        <v>70000</v>
      </c>
      <c r="G10" s="130"/>
      <c r="H10" s="130"/>
      <c r="I10" s="130">
        <f>F10+G10-H10</f>
        <v>70000</v>
      </c>
      <c r="J10" s="130">
        <f>I10</f>
        <v>70000</v>
      </c>
      <c r="K10" s="328"/>
    </row>
    <row r="11" spans="1:11" ht="18" customHeight="1">
      <c r="A11" s="291" t="s">
        <v>293</v>
      </c>
      <c r="B11" s="292" t="s">
        <v>306</v>
      </c>
      <c r="C11" s="293"/>
      <c r="D11" s="293" t="s">
        <v>307</v>
      </c>
      <c r="E11" s="295"/>
      <c r="F11" s="294">
        <f aca="true" t="shared" si="2" ref="F11:K11">F12</f>
        <v>50000</v>
      </c>
      <c r="G11" s="294">
        <f t="shared" si="2"/>
        <v>0</v>
      </c>
      <c r="H11" s="294">
        <f t="shared" si="2"/>
        <v>0</v>
      </c>
      <c r="I11" s="294">
        <f t="shared" si="2"/>
        <v>50000</v>
      </c>
      <c r="J11" s="294">
        <f t="shared" si="2"/>
        <v>0</v>
      </c>
      <c r="K11" s="327">
        <f t="shared" si="2"/>
        <v>50000</v>
      </c>
    </row>
    <row r="12" spans="1:11" ht="45" customHeight="1">
      <c r="A12" s="220"/>
      <c r="B12" s="153" t="s">
        <v>23</v>
      </c>
      <c r="C12" s="52"/>
      <c r="D12" s="52"/>
      <c r="E12" s="51">
        <v>6260</v>
      </c>
      <c r="F12" s="130">
        <v>50000</v>
      </c>
      <c r="G12" s="130"/>
      <c r="H12" s="130"/>
      <c r="I12" s="130">
        <f>F12+G12-H12</f>
        <v>50000</v>
      </c>
      <c r="J12" s="130"/>
      <c r="K12" s="328">
        <f>I12</f>
        <v>50000</v>
      </c>
    </row>
    <row r="13" spans="1:11" ht="18" customHeight="1">
      <c r="A13" s="291" t="s">
        <v>339</v>
      </c>
      <c r="B13" s="292" t="s">
        <v>805</v>
      </c>
      <c r="C13" s="293"/>
      <c r="D13" s="293" t="s">
        <v>294</v>
      </c>
      <c r="E13" s="293"/>
      <c r="F13" s="294">
        <f aca="true" t="shared" si="3" ref="F13:K13">F14</f>
        <v>1130</v>
      </c>
      <c r="G13" s="294">
        <f t="shared" si="3"/>
        <v>0</v>
      </c>
      <c r="H13" s="294">
        <f t="shared" si="3"/>
        <v>0</v>
      </c>
      <c r="I13" s="294">
        <f t="shared" si="3"/>
        <v>1130</v>
      </c>
      <c r="J13" s="294">
        <f t="shared" si="3"/>
        <v>1130</v>
      </c>
      <c r="K13" s="327">
        <f t="shared" si="3"/>
        <v>0</v>
      </c>
    </row>
    <row r="14" spans="1:11" ht="15" customHeight="1">
      <c r="A14" s="220"/>
      <c r="B14" s="21" t="s">
        <v>295</v>
      </c>
      <c r="C14" s="52"/>
      <c r="D14" s="52"/>
      <c r="E14" s="52" t="s">
        <v>399</v>
      </c>
      <c r="F14" s="130">
        <v>1130</v>
      </c>
      <c r="G14" s="130"/>
      <c r="H14" s="130"/>
      <c r="I14" s="130">
        <f>F14+G14-H14</f>
        <v>1130</v>
      </c>
      <c r="J14" s="130">
        <f>I14</f>
        <v>1130</v>
      </c>
      <c r="K14" s="328"/>
    </row>
    <row r="15" spans="1:11" ht="16.5" customHeight="1">
      <c r="A15" s="240" t="s">
        <v>206</v>
      </c>
      <c r="B15" s="60" t="s">
        <v>345</v>
      </c>
      <c r="C15" s="53" t="s">
        <v>762</v>
      </c>
      <c r="D15" s="53"/>
      <c r="E15" s="53"/>
      <c r="F15" s="133">
        <f aca="true" t="shared" si="4" ref="F15:K16">F16</f>
        <v>150943</v>
      </c>
      <c r="G15" s="133">
        <f t="shared" si="4"/>
        <v>0</v>
      </c>
      <c r="H15" s="133">
        <f t="shared" si="4"/>
        <v>0</v>
      </c>
      <c r="I15" s="133">
        <f t="shared" si="4"/>
        <v>150943</v>
      </c>
      <c r="J15" s="133">
        <f t="shared" si="4"/>
        <v>150943</v>
      </c>
      <c r="K15" s="329">
        <f t="shared" si="4"/>
        <v>0</v>
      </c>
    </row>
    <row r="16" spans="1:11" ht="15.75" customHeight="1">
      <c r="A16" s="291" t="s">
        <v>290</v>
      </c>
      <c r="B16" s="292" t="s">
        <v>378</v>
      </c>
      <c r="C16" s="293"/>
      <c r="D16" s="293" t="s">
        <v>379</v>
      </c>
      <c r="E16" s="293"/>
      <c r="F16" s="294">
        <f t="shared" si="4"/>
        <v>150943</v>
      </c>
      <c r="G16" s="294">
        <f t="shared" si="4"/>
        <v>0</v>
      </c>
      <c r="H16" s="294">
        <f t="shared" si="4"/>
        <v>0</v>
      </c>
      <c r="I16" s="294">
        <f t="shared" si="4"/>
        <v>150943</v>
      </c>
      <c r="J16" s="294">
        <f t="shared" si="4"/>
        <v>150943</v>
      </c>
      <c r="K16" s="327">
        <f t="shared" si="4"/>
        <v>0</v>
      </c>
    </row>
    <row r="17" spans="1:11" ht="36" customHeight="1">
      <c r="A17" s="241"/>
      <c r="B17" s="47" t="s">
        <v>24</v>
      </c>
      <c r="C17" s="242"/>
      <c r="D17" s="242"/>
      <c r="E17" s="54" t="s">
        <v>406</v>
      </c>
      <c r="F17" s="130">
        <v>150943</v>
      </c>
      <c r="G17" s="130"/>
      <c r="H17" s="130"/>
      <c r="I17" s="130">
        <f>F17+G17-H17</f>
        <v>150943</v>
      </c>
      <c r="J17" s="130">
        <f>I17</f>
        <v>150943</v>
      </c>
      <c r="K17" s="328"/>
    </row>
    <row r="18" spans="1:11" ht="17.25" customHeight="1">
      <c r="A18" s="240" t="s">
        <v>208</v>
      </c>
      <c r="B18" s="60" t="s">
        <v>296</v>
      </c>
      <c r="C18" s="53" t="s">
        <v>766</v>
      </c>
      <c r="D18" s="53"/>
      <c r="E18" s="53"/>
      <c r="F18" s="133">
        <f aca="true" t="shared" si="5" ref="F18:K18">F19</f>
        <v>4058150</v>
      </c>
      <c r="G18" s="133">
        <f t="shared" si="5"/>
        <v>0</v>
      </c>
      <c r="H18" s="133">
        <f t="shared" si="5"/>
        <v>0</v>
      </c>
      <c r="I18" s="133">
        <f t="shared" si="5"/>
        <v>4058150</v>
      </c>
      <c r="J18" s="133">
        <f t="shared" si="5"/>
        <v>8400</v>
      </c>
      <c r="K18" s="329">
        <f t="shared" si="5"/>
        <v>4049750</v>
      </c>
    </row>
    <row r="19" spans="1:11" ht="19.5" customHeight="1">
      <c r="A19" s="291" t="s">
        <v>290</v>
      </c>
      <c r="B19" s="292" t="s">
        <v>427</v>
      </c>
      <c r="C19" s="293"/>
      <c r="D19" s="293" t="s">
        <v>768</v>
      </c>
      <c r="E19" s="293"/>
      <c r="F19" s="294">
        <f aca="true" t="shared" si="6" ref="F19:K19">SUM(F20:F24)</f>
        <v>4058150</v>
      </c>
      <c r="G19" s="294">
        <f t="shared" si="6"/>
        <v>0</v>
      </c>
      <c r="H19" s="294">
        <f t="shared" si="6"/>
        <v>0</v>
      </c>
      <c r="I19" s="294">
        <f t="shared" si="6"/>
        <v>4058150</v>
      </c>
      <c r="J19" s="294">
        <f t="shared" si="6"/>
        <v>8400</v>
      </c>
      <c r="K19" s="327">
        <f t="shared" si="6"/>
        <v>4049750</v>
      </c>
    </row>
    <row r="20" spans="1:11" ht="23.25" customHeight="1">
      <c r="A20" s="220"/>
      <c r="B20" s="21" t="s">
        <v>297</v>
      </c>
      <c r="C20" s="52"/>
      <c r="D20" s="52"/>
      <c r="E20" s="52" t="s">
        <v>400</v>
      </c>
      <c r="F20" s="130">
        <v>7900</v>
      </c>
      <c r="G20" s="130"/>
      <c r="H20" s="130"/>
      <c r="I20" s="130">
        <f>F20+G20-H20</f>
        <v>7900</v>
      </c>
      <c r="J20" s="130">
        <f>I20</f>
        <v>7900</v>
      </c>
      <c r="K20" s="328"/>
    </row>
    <row r="21" spans="1:11" ht="16.5" customHeight="1">
      <c r="A21" s="220"/>
      <c r="B21" s="21" t="s">
        <v>292</v>
      </c>
      <c r="C21" s="52"/>
      <c r="D21" s="52"/>
      <c r="E21" s="52" t="s">
        <v>398</v>
      </c>
      <c r="F21" s="130">
        <v>500</v>
      </c>
      <c r="G21" s="130"/>
      <c r="H21" s="130"/>
      <c r="I21" s="130">
        <f>F21+G21-H21</f>
        <v>500</v>
      </c>
      <c r="J21" s="130">
        <f>I21</f>
        <v>500</v>
      </c>
      <c r="K21" s="328"/>
    </row>
    <row r="22" spans="1:11" ht="22.5" customHeight="1">
      <c r="A22" s="220"/>
      <c r="B22" s="21" t="s">
        <v>736</v>
      </c>
      <c r="C22" s="52"/>
      <c r="D22" s="52"/>
      <c r="E22" s="52" t="s">
        <v>19</v>
      </c>
      <c r="F22" s="130">
        <v>1378395</v>
      </c>
      <c r="G22" s="130"/>
      <c r="H22" s="130"/>
      <c r="I22" s="130">
        <f>F22+G22-H22</f>
        <v>1378395</v>
      </c>
      <c r="J22" s="130"/>
      <c r="K22" s="328">
        <f>I22</f>
        <v>1378395</v>
      </c>
    </row>
    <row r="23" spans="1:11" ht="45.75" customHeight="1">
      <c r="A23" s="220"/>
      <c r="B23" s="153" t="s">
        <v>23</v>
      </c>
      <c r="C23" s="52"/>
      <c r="D23" s="52"/>
      <c r="E23" s="51">
        <v>6260</v>
      </c>
      <c r="F23" s="130"/>
      <c r="G23" s="130"/>
      <c r="H23" s="130"/>
      <c r="I23" s="130">
        <f>F23+G23-H23</f>
        <v>0</v>
      </c>
      <c r="J23" s="130"/>
      <c r="K23" s="328">
        <f>I23</f>
        <v>0</v>
      </c>
    </row>
    <row r="24" spans="1:11" ht="22.5" customHeight="1">
      <c r="A24" s="220"/>
      <c r="B24" s="151" t="s">
        <v>680</v>
      </c>
      <c r="C24" s="52"/>
      <c r="D24" s="52"/>
      <c r="E24" s="52" t="s">
        <v>700</v>
      </c>
      <c r="F24" s="130">
        <v>2671355</v>
      </c>
      <c r="G24" s="130"/>
      <c r="H24" s="130"/>
      <c r="I24" s="130">
        <f>F24+G24-H24</f>
        <v>2671355</v>
      </c>
      <c r="J24" s="130"/>
      <c r="K24" s="328">
        <f>I24</f>
        <v>2671355</v>
      </c>
    </row>
    <row r="25" spans="1:11" ht="26.25" customHeight="1">
      <c r="A25" s="240" t="s">
        <v>210</v>
      </c>
      <c r="B25" s="60" t="s">
        <v>299</v>
      </c>
      <c r="C25" s="53" t="s">
        <v>778</v>
      </c>
      <c r="D25" s="55"/>
      <c r="E25" s="55"/>
      <c r="F25" s="133">
        <f aca="true" t="shared" si="7" ref="F25:K25">F26</f>
        <v>162733</v>
      </c>
      <c r="G25" s="133">
        <f t="shared" si="7"/>
        <v>0</v>
      </c>
      <c r="H25" s="133">
        <f t="shared" si="7"/>
        <v>0</v>
      </c>
      <c r="I25" s="133">
        <f t="shared" si="7"/>
        <v>162733</v>
      </c>
      <c r="J25" s="133">
        <f t="shared" si="7"/>
        <v>153563</v>
      </c>
      <c r="K25" s="329">
        <f t="shared" si="7"/>
        <v>9170</v>
      </c>
    </row>
    <row r="26" spans="1:11" ht="24.75" customHeight="1">
      <c r="A26" s="291" t="s">
        <v>290</v>
      </c>
      <c r="B26" s="292" t="s">
        <v>300</v>
      </c>
      <c r="C26" s="293"/>
      <c r="D26" s="293" t="s">
        <v>779</v>
      </c>
      <c r="E26" s="293"/>
      <c r="F26" s="294">
        <f aca="true" t="shared" si="8" ref="F26:K26">SUM(F27:F32)</f>
        <v>162733</v>
      </c>
      <c r="G26" s="294">
        <f t="shared" si="8"/>
        <v>0</v>
      </c>
      <c r="H26" s="294">
        <f t="shared" si="8"/>
        <v>0</v>
      </c>
      <c r="I26" s="294">
        <f t="shared" si="8"/>
        <v>162733</v>
      </c>
      <c r="J26" s="294">
        <f t="shared" si="8"/>
        <v>153563</v>
      </c>
      <c r="K26" s="327">
        <f t="shared" si="8"/>
        <v>9170</v>
      </c>
    </row>
    <row r="27" spans="1:11" ht="23.25" customHeight="1">
      <c r="A27" s="244"/>
      <c r="B27" s="21" t="s">
        <v>444</v>
      </c>
      <c r="C27" s="243"/>
      <c r="D27" s="52"/>
      <c r="E27" s="52" t="s">
        <v>443</v>
      </c>
      <c r="F27" s="130">
        <v>2577</v>
      </c>
      <c r="G27" s="130"/>
      <c r="H27" s="130"/>
      <c r="I27" s="130">
        <f aca="true" t="shared" si="9" ref="I27:I32">F27+G27-H27</f>
        <v>2577</v>
      </c>
      <c r="J27" s="130">
        <f>I27</f>
        <v>2577</v>
      </c>
      <c r="K27" s="328"/>
    </row>
    <row r="28" spans="1:11" ht="21" customHeight="1">
      <c r="A28" s="220"/>
      <c r="B28" s="21" t="s">
        <v>297</v>
      </c>
      <c r="C28" s="52"/>
      <c r="D28" s="52"/>
      <c r="E28" s="52" t="s">
        <v>400</v>
      </c>
      <c r="F28" s="130">
        <v>6826</v>
      </c>
      <c r="G28" s="130"/>
      <c r="H28" s="130"/>
      <c r="I28" s="130">
        <f t="shared" si="9"/>
        <v>6826</v>
      </c>
      <c r="J28" s="130">
        <f>I28</f>
        <v>6826</v>
      </c>
      <c r="K28" s="328"/>
    </row>
    <row r="29" spans="1:11" ht="17.25" customHeight="1">
      <c r="A29" s="220"/>
      <c r="B29" s="21" t="s">
        <v>140</v>
      </c>
      <c r="C29" s="52"/>
      <c r="D29" s="52"/>
      <c r="E29" s="52" t="s">
        <v>139</v>
      </c>
      <c r="F29" s="130">
        <v>9170</v>
      </c>
      <c r="G29" s="130"/>
      <c r="H29" s="130"/>
      <c r="I29" s="130">
        <f t="shared" si="9"/>
        <v>9170</v>
      </c>
      <c r="J29" s="130"/>
      <c r="K29" s="328">
        <f>I29</f>
        <v>9170</v>
      </c>
    </row>
    <row r="30" spans="1:11" ht="18.75" customHeight="1">
      <c r="A30" s="220"/>
      <c r="B30" s="21" t="s">
        <v>292</v>
      </c>
      <c r="C30" s="52"/>
      <c r="D30" s="52"/>
      <c r="E30" s="52" t="s">
        <v>398</v>
      </c>
      <c r="F30" s="130">
        <v>1160</v>
      </c>
      <c r="G30" s="130"/>
      <c r="H30" s="130"/>
      <c r="I30" s="130">
        <f t="shared" si="9"/>
        <v>1160</v>
      </c>
      <c r="J30" s="130">
        <f>I30</f>
        <v>1160</v>
      </c>
      <c r="K30" s="328"/>
    </row>
    <row r="31" spans="1:11" ht="19.5" customHeight="1">
      <c r="A31" s="244"/>
      <c r="B31" s="21" t="s">
        <v>332</v>
      </c>
      <c r="C31" s="52"/>
      <c r="D31" s="52"/>
      <c r="E31" s="52" t="s">
        <v>402</v>
      </c>
      <c r="F31" s="130">
        <v>77000</v>
      </c>
      <c r="G31" s="130"/>
      <c r="H31" s="130"/>
      <c r="I31" s="130">
        <f t="shared" si="9"/>
        <v>77000</v>
      </c>
      <c r="J31" s="130">
        <f>I31</f>
        <v>77000</v>
      </c>
      <c r="K31" s="328"/>
    </row>
    <row r="32" spans="1:11" ht="21.75" customHeight="1">
      <c r="A32" s="220"/>
      <c r="B32" s="21" t="s">
        <v>305</v>
      </c>
      <c r="C32" s="51"/>
      <c r="D32" s="51"/>
      <c r="E32" s="51">
        <v>2110</v>
      </c>
      <c r="F32" s="130">
        <v>66000</v>
      </c>
      <c r="G32" s="130"/>
      <c r="H32" s="130"/>
      <c r="I32" s="130">
        <f t="shared" si="9"/>
        <v>66000</v>
      </c>
      <c r="J32" s="130">
        <f>I32</f>
        <v>66000</v>
      </c>
      <c r="K32" s="328"/>
    </row>
    <row r="33" spans="1:11" ht="16.5" customHeight="1">
      <c r="A33" s="240" t="s">
        <v>212</v>
      </c>
      <c r="B33" s="60" t="s">
        <v>346</v>
      </c>
      <c r="C33" s="50">
        <v>710</v>
      </c>
      <c r="D33" s="56"/>
      <c r="E33" s="56"/>
      <c r="F33" s="133">
        <f aca="true" t="shared" si="10" ref="F33:K33">F34+F36+F38</f>
        <v>321160</v>
      </c>
      <c r="G33" s="133">
        <f t="shared" si="10"/>
        <v>0</v>
      </c>
      <c r="H33" s="133">
        <f t="shared" si="10"/>
        <v>0</v>
      </c>
      <c r="I33" s="133">
        <f t="shared" si="10"/>
        <v>321160</v>
      </c>
      <c r="J33" s="133">
        <f t="shared" si="10"/>
        <v>321160</v>
      </c>
      <c r="K33" s="329">
        <f t="shared" si="10"/>
        <v>0</v>
      </c>
    </row>
    <row r="34" spans="1:11" ht="24.75" customHeight="1">
      <c r="A34" s="291" t="s">
        <v>290</v>
      </c>
      <c r="B34" s="292" t="s">
        <v>784</v>
      </c>
      <c r="C34" s="295"/>
      <c r="D34" s="295">
        <v>71013</v>
      </c>
      <c r="E34" s="292"/>
      <c r="F34" s="294">
        <f aca="true" t="shared" si="11" ref="F34:K34">F35</f>
        <v>40000</v>
      </c>
      <c r="G34" s="294">
        <f t="shared" si="11"/>
        <v>0</v>
      </c>
      <c r="H34" s="294">
        <f t="shared" si="11"/>
        <v>0</v>
      </c>
      <c r="I34" s="294">
        <f t="shared" si="11"/>
        <v>40000</v>
      </c>
      <c r="J34" s="294">
        <f t="shared" si="11"/>
        <v>40000</v>
      </c>
      <c r="K34" s="327">
        <f t="shared" si="11"/>
        <v>0</v>
      </c>
    </row>
    <row r="35" spans="1:11" ht="24" customHeight="1">
      <c r="A35" s="220"/>
      <c r="B35" s="21" t="s">
        <v>305</v>
      </c>
      <c r="C35" s="51"/>
      <c r="D35" s="51"/>
      <c r="E35" s="51">
        <v>2110</v>
      </c>
      <c r="F35" s="130">
        <v>40000</v>
      </c>
      <c r="G35" s="130"/>
      <c r="H35" s="130"/>
      <c r="I35" s="130">
        <f>F35+G35-H35</f>
        <v>40000</v>
      </c>
      <c r="J35" s="130">
        <f>I35</f>
        <v>40000</v>
      </c>
      <c r="K35" s="328"/>
    </row>
    <row r="36" spans="1:11" ht="24.75" customHeight="1">
      <c r="A36" s="291" t="s">
        <v>293</v>
      </c>
      <c r="B36" s="292" t="s">
        <v>786</v>
      </c>
      <c r="C36" s="295"/>
      <c r="D36" s="295">
        <v>71014</v>
      </c>
      <c r="E36" s="292"/>
      <c r="F36" s="294">
        <f aca="true" t="shared" si="12" ref="F36:K36">F37</f>
        <v>19000</v>
      </c>
      <c r="G36" s="294">
        <f t="shared" si="12"/>
        <v>0</v>
      </c>
      <c r="H36" s="294">
        <f t="shared" si="12"/>
        <v>0</v>
      </c>
      <c r="I36" s="294">
        <f t="shared" si="12"/>
        <v>19000</v>
      </c>
      <c r="J36" s="294">
        <f t="shared" si="12"/>
        <v>19000</v>
      </c>
      <c r="K36" s="327">
        <f t="shared" si="12"/>
        <v>0</v>
      </c>
    </row>
    <row r="37" spans="1:11" ht="24.75" customHeight="1">
      <c r="A37" s="220"/>
      <c r="B37" s="21" t="s">
        <v>305</v>
      </c>
      <c r="C37" s="51"/>
      <c r="D37" s="51"/>
      <c r="E37" s="51">
        <v>2110</v>
      </c>
      <c r="F37" s="130">
        <v>19000</v>
      </c>
      <c r="G37" s="130"/>
      <c r="H37" s="130"/>
      <c r="I37" s="130">
        <f>F37+G37-H37</f>
        <v>19000</v>
      </c>
      <c r="J37" s="130">
        <f>I37</f>
        <v>19000</v>
      </c>
      <c r="K37" s="328"/>
    </row>
    <row r="38" spans="1:11" ht="17.25" customHeight="1">
      <c r="A38" s="291" t="s">
        <v>339</v>
      </c>
      <c r="B38" s="292" t="s">
        <v>788</v>
      </c>
      <c r="C38" s="295"/>
      <c r="D38" s="295">
        <v>71015</v>
      </c>
      <c r="E38" s="292"/>
      <c r="F38" s="294">
        <f aca="true" t="shared" si="13" ref="F38:K38">F39+F40</f>
        <v>262160</v>
      </c>
      <c r="G38" s="294">
        <f t="shared" si="13"/>
        <v>0</v>
      </c>
      <c r="H38" s="294">
        <f t="shared" si="13"/>
        <v>0</v>
      </c>
      <c r="I38" s="294">
        <f t="shared" si="13"/>
        <v>262160</v>
      </c>
      <c r="J38" s="294">
        <f t="shared" si="13"/>
        <v>262160</v>
      </c>
      <c r="K38" s="327">
        <f t="shared" si="13"/>
        <v>0</v>
      </c>
    </row>
    <row r="39" spans="1:11" ht="18" customHeight="1">
      <c r="A39" s="220"/>
      <c r="B39" s="21" t="s">
        <v>292</v>
      </c>
      <c r="C39" s="245"/>
      <c r="D39" s="245"/>
      <c r="E39" s="57" t="s">
        <v>398</v>
      </c>
      <c r="F39" s="130">
        <v>100</v>
      </c>
      <c r="G39" s="130"/>
      <c r="H39" s="130"/>
      <c r="I39" s="130">
        <f>F39+G39-H39</f>
        <v>100</v>
      </c>
      <c r="J39" s="130">
        <f>I39</f>
        <v>100</v>
      </c>
      <c r="K39" s="328"/>
    </row>
    <row r="40" spans="1:11" ht="23.25" customHeight="1">
      <c r="A40" s="220"/>
      <c r="B40" s="21" t="s">
        <v>305</v>
      </c>
      <c r="C40" s="51"/>
      <c r="D40" s="51"/>
      <c r="E40" s="51">
        <v>2110</v>
      </c>
      <c r="F40" s="130">
        <v>262060</v>
      </c>
      <c r="G40" s="130"/>
      <c r="H40" s="130"/>
      <c r="I40" s="130">
        <f>F40+G40-H40</f>
        <v>262060</v>
      </c>
      <c r="J40" s="130">
        <f>I40</f>
        <v>262060</v>
      </c>
      <c r="K40" s="328"/>
    </row>
    <row r="41" spans="1:11" ht="16.5" customHeight="1">
      <c r="A41" s="240" t="s">
        <v>235</v>
      </c>
      <c r="B41" s="60" t="s">
        <v>329</v>
      </c>
      <c r="C41" s="50">
        <v>750</v>
      </c>
      <c r="D41" s="56"/>
      <c r="E41" s="50"/>
      <c r="F41" s="133">
        <f aca="true" t="shared" si="14" ref="F41:K41">F42+F44+F51+F53</f>
        <v>1514477</v>
      </c>
      <c r="G41" s="133">
        <f t="shared" si="14"/>
        <v>0</v>
      </c>
      <c r="H41" s="133">
        <f t="shared" si="14"/>
        <v>0</v>
      </c>
      <c r="I41" s="133">
        <f t="shared" si="14"/>
        <v>1514477</v>
      </c>
      <c r="J41" s="133">
        <f t="shared" si="14"/>
        <v>1514477</v>
      </c>
      <c r="K41" s="329">
        <f t="shared" si="14"/>
        <v>0</v>
      </c>
    </row>
    <row r="42" spans="1:11" ht="18.75" customHeight="1">
      <c r="A42" s="291" t="s">
        <v>290</v>
      </c>
      <c r="B42" s="292" t="s">
        <v>291</v>
      </c>
      <c r="C42" s="295"/>
      <c r="D42" s="295">
        <v>75011</v>
      </c>
      <c r="E42" s="292"/>
      <c r="F42" s="294">
        <f aca="true" t="shared" si="15" ref="F42:K42">F43</f>
        <v>176374</v>
      </c>
      <c r="G42" s="294">
        <f t="shared" si="15"/>
        <v>0</v>
      </c>
      <c r="H42" s="294">
        <f t="shared" si="15"/>
        <v>0</v>
      </c>
      <c r="I42" s="294">
        <f t="shared" si="15"/>
        <v>176374</v>
      </c>
      <c r="J42" s="294">
        <f t="shared" si="15"/>
        <v>176374</v>
      </c>
      <c r="K42" s="327">
        <f t="shared" si="15"/>
        <v>0</v>
      </c>
    </row>
    <row r="43" spans="1:11" ht="23.25" customHeight="1">
      <c r="A43" s="220"/>
      <c r="B43" s="21" t="s">
        <v>305</v>
      </c>
      <c r="C43" s="51"/>
      <c r="D43" s="51"/>
      <c r="E43" s="51">
        <v>2110</v>
      </c>
      <c r="F43" s="130">
        <v>176374</v>
      </c>
      <c r="G43" s="130"/>
      <c r="H43" s="130"/>
      <c r="I43" s="130">
        <f>F43+G43-H43</f>
        <v>176374</v>
      </c>
      <c r="J43" s="130">
        <f>I43</f>
        <v>176374</v>
      </c>
      <c r="K43" s="328"/>
    </row>
    <row r="44" spans="1:11" ht="17.25" customHeight="1">
      <c r="A44" s="291" t="s">
        <v>293</v>
      </c>
      <c r="B44" s="292" t="s">
        <v>330</v>
      </c>
      <c r="C44" s="295"/>
      <c r="D44" s="295">
        <v>75020</v>
      </c>
      <c r="E44" s="295"/>
      <c r="F44" s="294">
        <f aca="true" t="shared" si="16" ref="F44:K44">SUM(F45:F50)</f>
        <v>712687</v>
      </c>
      <c r="G44" s="294">
        <f t="shared" si="16"/>
        <v>0</v>
      </c>
      <c r="H44" s="294">
        <f t="shared" si="16"/>
        <v>0</v>
      </c>
      <c r="I44" s="294">
        <f t="shared" si="16"/>
        <v>712687</v>
      </c>
      <c r="J44" s="294">
        <f t="shared" si="16"/>
        <v>712687</v>
      </c>
      <c r="K44" s="327">
        <f t="shared" si="16"/>
        <v>0</v>
      </c>
    </row>
    <row r="45" spans="1:11" ht="15.75" customHeight="1">
      <c r="A45" s="220"/>
      <c r="B45" s="21" t="s">
        <v>331</v>
      </c>
      <c r="C45" s="52"/>
      <c r="D45" s="52"/>
      <c r="E45" s="52" t="s">
        <v>403</v>
      </c>
      <c r="F45" s="130">
        <v>703287</v>
      </c>
      <c r="G45" s="130"/>
      <c r="H45" s="130"/>
      <c r="I45" s="130">
        <f aca="true" t="shared" si="17" ref="I45:I50">F45+G45-H45</f>
        <v>703287</v>
      </c>
      <c r="J45" s="130">
        <f aca="true" t="shared" si="18" ref="J45:J50">I45</f>
        <v>703287</v>
      </c>
      <c r="K45" s="328"/>
    </row>
    <row r="46" spans="1:11" ht="16.5" customHeight="1">
      <c r="A46" s="220"/>
      <c r="B46" s="21" t="s">
        <v>729</v>
      </c>
      <c r="C46" s="52"/>
      <c r="D46" s="52"/>
      <c r="E46" s="52" t="s">
        <v>728</v>
      </c>
      <c r="F46" s="130">
        <v>1000</v>
      </c>
      <c r="G46" s="130"/>
      <c r="H46" s="130"/>
      <c r="I46" s="130">
        <f t="shared" si="17"/>
        <v>1000</v>
      </c>
      <c r="J46" s="130">
        <f t="shared" si="18"/>
        <v>1000</v>
      </c>
      <c r="K46" s="328"/>
    </row>
    <row r="47" spans="1:11" ht="16.5" customHeight="1">
      <c r="A47" s="220"/>
      <c r="B47" s="21" t="s">
        <v>295</v>
      </c>
      <c r="C47" s="52"/>
      <c r="D47" s="52"/>
      <c r="E47" s="52" t="s">
        <v>399</v>
      </c>
      <c r="F47" s="130">
        <v>4600</v>
      </c>
      <c r="G47" s="130"/>
      <c r="H47" s="130"/>
      <c r="I47" s="130">
        <f t="shared" si="17"/>
        <v>4600</v>
      </c>
      <c r="J47" s="130">
        <f t="shared" si="18"/>
        <v>4600</v>
      </c>
      <c r="K47" s="328"/>
    </row>
    <row r="48" spans="1:11" ht="22.5" customHeight="1">
      <c r="A48" s="220"/>
      <c r="B48" s="21" t="s">
        <v>297</v>
      </c>
      <c r="C48" s="52"/>
      <c r="D48" s="52"/>
      <c r="E48" s="52" t="s">
        <v>400</v>
      </c>
      <c r="F48" s="130">
        <v>1200</v>
      </c>
      <c r="G48" s="130"/>
      <c r="H48" s="130"/>
      <c r="I48" s="130">
        <f t="shared" si="17"/>
        <v>1200</v>
      </c>
      <c r="J48" s="130">
        <f t="shared" si="18"/>
        <v>1200</v>
      </c>
      <c r="K48" s="328"/>
    </row>
    <row r="49" spans="1:11" ht="17.25" customHeight="1">
      <c r="A49" s="220"/>
      <c r="B49" s="21" t="s">
        <v>298</v>
      </c>
      <c r="C49" s="52"/>
      <c r="D49" s="52"/>
      <c r="E49" s="52" t="s">
        <v>401</v>
      </c>
      <c r="F49" s="130">
        <v>1200</v>
      </c>
      <c r="G49" s="130"/>
      <c r="H49" s="130"/>
      <c r="I49" s="130">
        <f t="shared" si="17"/>
        <v>1200</v>
      </c>
      <c r="J49" s="130">
        <f t="shared" si="18"/>
        <v>1200</v>
      </c>
      <c r="K49" s="328"/>
    </row>
    <row r="50" spans="1:11" ht="19.5" customHeight="1">
      <c r="A50" s="220"/>
      <c r="B50" s="21" t="s">
        <v>332</v>
      </c>
      <c r="C50" s="52"/>
      <c r="D50" s="52"/>
      <c r="E50" s="52" t="s">
        <v>402</v>
      </c>
      <c r="F50" s="130">
        <v>1400</v>
      </c>
      <c r="G50" s="130"/>
      <c r="H50" s="130"/>
      <c r="I50" s="130">
        <f t="shared" si="17"/>
        <v>1400</v>
      </c>
      <c r="J50" s="130">
        <f t="shared" si="18"/>
        <v>1400</v>
      </c>
      <c r="K50" s="328"/>
    </row>
    <row r="51" spans="1:11" ht="19.5" customHeight="1">
      <c r="A51" s="291" t="s">
        <v>339</v>
      </c>
      <c r="B51" s="292" t="s">
        <v>802</v>
      </c>
      <c r="C51" s="295"/>
      <c r="D51" s="295">
        <v>75045</v>
      </c>
      <c r="E51" s="292"/>
      <c r="F51" s="294">
        <f aca="true" t="shared" si="19" ref="F51:K51">F52</f>
        <v>15000</v>
      </c>
      <c r="G51" s="294">
        <f t="shared" si="19"/>
        <v>0</v>
      </c>
      <c r="H51" s="294">
        <f t="shared" si="19"/>
        <v>0</v>
      </c>
      <c r="I51" s="294">
        <f t="shared" si="19"/>
        <v>15000</v>
      </c>
      <c r="J51" s="294">
        <f t="shared" si="19"/>
        <v>15000</v>
      </c>
      <c r="K51" s="327">
        <f t="shared" si="19"/>
        <v>0</v>
      </c>
    </row>
    <row r="52" spans="1:11" ht="23.25" customHeight="1">
      <c r="A52" s="220"/>
      <c r="B52" s="21" t="s">
        <v>305</v>
      </c>
      <c r="C52" s="51"/>
      <c r="D52" s="51"/>
      <c r="E52" s="51">
        <v>2110</v>
      </c>
      <c r="F52" s="130">
        <v>15000</v>
      </c>
      <c r="G52" s="130"/>
      <c r="H52" s="130"/>
      <c r="I52" s="130">
        <f>F52+G52-H52</f>
        <v>15000</v>
      </c>
      <c r="J52" s="130">
        <f>I52</f>
        <v>15000</v>
      </c>
      <c r="K52" s="328"/>
    </row>
    <row r="53" spans="1:11" ht="27" customHeight="1">
      <c r="A53" s="291" t="s">
        <v>445</v>
      </c>
      <c r="B53" s="292" t="s">
        <v>144</v>
      </c>
      <c r="C53" s="295"/>
      <c r="D53" s="295">
        <v>75075</v>
      </c>
      <c r="E53" s="295"/>
      <c r="F53" s="294">
        <f aca="true" t="shared" si="20" ref="F53:K53">F54+F55+F56</f>
        <v>610416</v>
      </c>
      <c r="G53" s="294">
        <f t="shared" si="20"/>
        <v>0</v>
      </c>
      <c r="H53" s="294">
        <f t="shared" si="20"/>
        <v>0</v>
      </c>
      <c r="I53" s="294">
        <f t="shared" si="20"/>
        <v>610416</v>
      </c>
      <c r="J53" s="294">
        <f t="shared" si="20"/>
        <v>610416</v>
      </c>
      <c r="K53" s="327">
        <f t="shared" si="20"/>
        <v>0</v>
      </c>
    </row>
    <row r="54" spans="1:12" ht="18" customHeight="1">
      <c r="A54" s="246"/>
      <c r="B54" s="127" t="s">
        <v>292</v>
      </c>
      <c r="C54" s="160"/>
      <c r="D54" s="160"/>
      <c r="E54" s="218" t="s">
        <v>398</v>
      </c>
      <c r="F54" s="161">
        <v>100</v>
      </c>
      <c r="G54" s="161"/>
      <c r="H54" s="161"/>
      <c r="I54" s="161">
        <f>F54+G54-H54</f>
        <v>100</v>
      </c>
      <c r="J54" s="161">
        <f>I54</f>
        <v>100</v>
      </c>
      <c r="K54" s="330"/>
      <c r="L54" s="6"/>
    </row>
    <row r="55" spans="1:12" ht="21.75" customHeight="1">
      <c r="A55" s="220"/>
      <c r="B55" s="47" t="s">
        <v>663</v>
      </c>
      <c r="C55" s="51"/>
      <c r="D55" s="51"/>
      <c r="E55" s="51">
        <v>2705</v>
      </c>
      <c r="F55" s="130">
        <v>546072</v>
      </c>
      <c r="G55" s="161"/>
      <c r="H55" s="161"/>
      <c r="I55" s="161">
        <f>F55+G55-H55</f>
        <v>546072</v>
      </c>
      <c r="J55" s="161">
        <f>I55</f>
        <v>546072</v>
      </c>
      <c r="K55" s="328"/>
      <c r="L55" s="6"/>
    </row>
    <row r="56" spans="1:12" ht="24.75" customHeight="1">
      <c r="A56" s="246"/>
      <c r="B56" s="47" t="s">
        <v>455</v>
      </c>
      <c r="C56" s="160"/>
      <c r="D56" s="160"/>
      <c r="E56" s="160">
        <v>2326</v>
      </c>
      <c r="F56" s="161">
        <v>64244</v>
      </c>
      <c r="G56" s="161"/>
      <c r="H56" s="161"/>
      <c r="I56" s="161">
        <f>F56+G56-H56</f>
        <v>64244</v>
      </c>
      <c r="J56" s="161">
        <f>I56</f>
        <v>64244</v>
      </c>
      <c r="K56" s="330"/>
      <c r="L56" s="6"/>
    </row>
    <row r="57" spans="1:12" ht="24.75" customHeight="1">
      <c r="A57" s="407" t="s">
        <v>236</v>
      </c>
      <c r="B57" s="436" t="s">
        <v>26</v>
      </c>
      <c r="C57" s="408">
        <v>752</v>
      </c>
      <c r="D57" s="408"/>
      <c r="E57" s="408"/>
      <c r="F57" s="409">
        <f aca="true" t="shared" si="21" ref="F57:K58">F58</f>
        <v>700</v>
      </c>
      <c r="G57" s="409">
        <f t="shared" si="21"/>
        <v>0</v>
      </c>
      <c r="H57" s="409">
        <f t="shared" si="21"/>
        <v>0</v>
      </c>
      <c r="I57" s="409">
        <f t="shared" si="21"/>
        <v>700</v>
      </c>
      <c r="J57" s="409">
        <f t="shared" si="21"/>
        <v>700</v>
      </c>
      <c r="K57" s="449">
        <f t="shared" si="21"/>
        <v>0</v>
      </c>
      <c r="L57" s="6"/>
    </row>
    <row r="58" spans="1:12" ht="24.75" customHeight="1">
      <c r="A58" s="404" t="s">
        <v>290</v>
      </c>
      <c r="B58" s="403" t="s">
        <v>626</v>
      </c>
      <c r="C58" s="405"/>
      <c r="D58" s="405">
        <v>75212</v>
      </c>
      <c r="E58" s="405"/>
      <c r="F58" s="406">
        <f t="shared" si="21"/>
        <v>700</v>
      </c>
      <c r="G58" s="406">
        <f t="shared" si="21"/>
        <v>0</v>
      </c>
      <c r="H58" s="406">
        <f t="shared" si="21"/>
        <v>0</v>
      </c>
      <c r="I58" s="406">
        <f t="shared" si="21"/>
        <v>700</v>
      </c>
      <c r="J58" s="406">
        <f t="shared" si="21"/>
        <v>700</v>
      </c>
      <c r="K58" s="450">
        <f t="shared" si="21"/>
        <v>0</v>
      </c>
      <c r="L58" s="6"/>
    </row>
    <row r="59" spans="1:12" ht="24.75" customHeight="1">
      <c r="A59" s="246"/>
      <c r="B59" s="21" t="s">
        <v>332</v>
      </c>
      <c r="C59" s="51"/>
      <c r="D59" s="221"/>
      <c r="E59" s="52" t="s">
        <v>402</v>
      </c>
      <c r="F59" s="161">
        <v>700</v>
      </c>
      <c r="G59" s="161"/>
      <c r="H59" s="161"/>
      <c r="I59" s="161">
        <f>F59+G59-H59</f>
        <v>700</v>
      </c>
      <c r="J59" s="161">
        <f>I59</f>
        <v>700</v>
      </c>
      <c r="K59" s="330"/>
      <c r="L59" s="6"/>
    </row>
    <row r="60" spans="1:12" ht="27.75" customHeight="1">
      <c r="A60" s="240" t="s">
        <v>223</v>
      </c>
      <c r="B60" s="60" t="s">
        <v>333</v>
      </c>
      <c r="C60" s="50">
        <v>754</v>
      </c>
      <c r="D60" s="56"/>
      <c r="E60" s="56"/>
      <c r="F60" s="133">
        <f aca="true" t="shared" si="22" ref="F60:K60">F61+F68</f>
        <v>3269000</v>
      </c>
      <c r="G60" s="133">
        <f t="shared" si="22"/>
        <v>0</v>
      </c>
      <c r="H60" s="133">
        <f t="shared" si="22"/>
        <v>0</v>
      </c>
      <c r="I60" s="133">
        <f t="shared" si="22"/>
        <v>3269000</v>
      </c>
      <c r="J60" s="133">
        <f t="shared" si="22"/>
        <v>2869000</v>
      </c>
      <c r="K60" s="329">
        <f t="shared" si="22"/>
        <v>400000</v>
      </c>
      <c r="L60" s="6"/>
    </row>
    <row r="61" spans="1:11" ht="27.75" customHeight="1">
      <c r="A61" s="291" t="s">
        <v>290</v>
      </c>
      <c r="B61" s="292" t="s">
        <v>189</v>
      </c>
      <c r="C61" s="295"/>
      <c r="D61" s="295">
        <v>75411</v>
      </c>
      <c r="E61" s="292"/>
      <c r="F61" s="294">
        <f aca="true" t="shared" si="23" ref="F61:K61">SUM(F62:F67)</f>
        <v>3268000</v>
      </c>
      <c r="G61" s="294">
        <f t="shared" si="23"/>
        <v>0</v>
      </c>
      <c r="H61" s="294">
        <f t="shared" si="23"/>
        <v>0</v>
      </c>
      <c r="I61" s="294">
        <f t="shared" si="23"/>
        <v>3268000</v>
      </c>
      <c r="J61" s="294">
        <f t="shared" si="23"/>
        <v>2868000</v>
      </c>
      <c r="K61" s="327">
        <f t="shared" si="23"/>
        <v>400000</v>
      </c>
    </row>
    <row r="62" spans="1:11" ht="18.75" customHeight="1">
      <c r="A62" s="220"/>
      <c r="B62" s="21" t="s">
        <v>292</v>
      </c>
      <c r="C62" s="245"/>
      <c r="D62" s="245"/>
      <c r="E62" s="59" t="s">
        <v>398</v>
      </c>
      <c r="F62" s="130">
        <v>1000</v>
      </c>
      <c r="G62" s="130"/>
      <c r="H62" s="130"/>
      <c r="I62" s="130">
        <f aca="true" t="shared" si="24" ref="I62:I67">F62+G62-H62</f>
        <v>1000</v>
      </c>
      <c r="J62" s="130">
        <f>I62</f>
        <v>1000</v>
      </c>
      <c r="K62" s="328"/>
    </row>
    <row r="63" spans="1:11" ht="23.25" customHeight="1">
      <c r="A63" s="220"/>
      <c r="B63" s="21" t="s">
        <v>305</v>
      </c>
      <c r="C63" s="245"/>
      <c r="D63" s="245"/>
      <c r="E63" s="59" t="s">
        <v>895</v>
      </c>
      <c r="F63" s="130">
        <v>2867000</v>
      </c>
      <c r="G63" s="130"/>
      <c r="H63" s="130"/>
      <c r="I63" s="130">
        <f t="shared" si="24"/>
        <v>2867000</v>
      </c>
      <c r="J63" s="130">
        <f>I63</f>
        <v>2867000</v>
      </c>
      <c r="K63" s="328"/>
    </row>
    <row r="64" spans="1:11" ht="34.5" customHeight="1">
      <c r="A64" s="220"/>
      <c r="B64" s="21" t="s">
        <v>171</v>
      </c>
      <c r="C64" s="51"/>
      <c r="D64" s="51"/>
      <c r="E64" s="51">
        <v>2440</v>
      </c>
      <c r="F64" s="130"/>
      <c r="G64" s="130"/>
      <c r="H64" s="130"/>
      <c r="I64" s="130">
        <f t="shared" si="24"/>
        <v>0</v>
      </c>
      <c r="J64" s="130">
        <f>I64</f>
        <v>0</v>
      </c>
      <c r="K64" s="328"/>
    </row>
    <row r="65" spans="1:11" ht="47.25" customHeight="1">
      <c r="A65" s="220"/>
      <c r="B65" s="153" t="s">
        <v>23</v>
      </c>
      <c r="C65" s="51"/>
      <c r="D65" s="51"/>
      <c r="E65" s="51">
        <v>6260</v>
      </c>
      <c r="F65" s="130"/>
      <c r="G65" s="130"/>
      <c r="H65" s="130"/>
      <c r="I65" s="130">
        <f t="shared" si="24"/>
        <v>0</v>
      </c>
      <c r="J65" s="130"/>
      <c r="K65" s="328">
        <f>I65</f>
        <v>0</v>
      </c>
    </row>
    <row r="66" spans="1:11" ht="21.75" customHeight="1">
      <c r="A66" s="220"/>
      <c r="B66" s="290" t="s">
        <v>681</v>
      </c>
      <c r="C66" s="51"/>
      <c r="D66" s="51"/>
      <c r="E66" s="51">
        <v>6300</v>
      </c>
      <c r="F66" s="130">
        <v>100000</v>
      </c>
      <c r="G66" s="130"/>
      <c r="H66" s="130"/>
      <c r="I66" s="130">
        <f t="shared" si="24"/>
        <v>100000</v>
      </c>
      <c r="J66" s="130"/>
      <c r="K66" s="328">
        <f>I66</f>
        <v>100000</v>
      </c>
    </row>
    <row r="67" spans="1:11" ht="23.25" customHeight="1">
      <c r="A67" s="220"/>
      <c r="B67" s="21" t="s">
        <v>305</v>
      </c>
      <c r="C67" s="51"/>
      <c r="D67" s="51"/>
      <c r="E67" s="51">
        <v>6410</v>
      </c>
      <c r="F67" s="130">
        <v>300000</v>
      </c>
      <c r="G67" s="130"/>
      <c r="H67" s="130"/>
      <c r="I67" s="130">
        <f t="shared" si="24"/>
        <v>300000</v>
      </c>
      <c r="J67" s="130"/>
      <c r="K67" s="328">
        <f>I67</f>
        <v>300000</v>
      </c>
    </row>
    <row r="68" spans="1:11" ht="18" customHeight="1">
      <c r="A68" s="291" t="s">
        <v>293</v>
      </c>
      <c r="B68" s="292" t="s">
        <v>694</v>
      </c>
      <c r="C68" s="295"/>
      <c r="D68" s="295">
        <v>75414</v>
      </c>
      <c r="E68" s="295"/>
      <c r="F68" s="294">
        <f aca="true" t="shared" si="25" ref="F68:K68">F69</f>
        <v>1000</v>
      </c>
      <c r="G68" s="294">
        <f t="shared" si="25"/>
        <v>0</v>
      </c>
      <c r="H68" s="294">
        <f t="shared" si="25"/>
        <v>0</v>
      </c>
      <c r="I68" s="294">
        <f t="shared" si="25"/>
        <v>1000</v>
      </c>
      <c r="J68" s="294">
        <f t="shared" si="25"/>
        <v>1000</v>
      </c>
      <c r="K68" s="327">
        <f t="shared" si="25"/>
        <v>0</v>
      </c>
    </row>
    <row r="69" spans="1:11" ht="22.5" customHeight="1">
      <c r="A69" s="220"/>
      <c r="B69" s="21" t="s">
        <v>305</v>
      </c>
      <c r="C69" s="51"/>
      <c r="D69" s="51"/>
      <c r="E69" s="51">
        <v>2110</v>
      </c>
      <c r="F69" s="130">
        <v>1000</v>
      </c>
      <c r="G69" s="130"/>
      <c r="H69" s="130"/>
      <c r="I69" s="130">
        <f>F69+G69-H69</f>
        <v>1000</v>
      </c>
      <c r="J69" s="130">
        <f>I69</f>
        <v>1000</v>
      </c>
      <c r="K69" s="328"/>
    </row>
    <row r="70" spans="1:11" ht="36" customHeight="1">
      <c r="A70" s="240" t="s">
        <v>287</v>
      </c>
      <c r="B70" s="50" t="s">
        <v>414</v>
      </c>
      <c r="C70" s="53" t="s">
        <v>334</v>
      </c>
      <c r="D70" s="55"/>
      <c r="E70" s="55"/>
      <c r="F70" s="133">
        <f aca="true" t="shared" si="26" ref="F70:K70">F71</f>
        <v>2991604</v>
      </c>
      <c r="G70" s="133">
        <f t="shared" si="26"/>
        <v>0</v>
      </c>
      <c r="H70" s="133">
        <f t="shared" si="26"/>
        <v>0</v>
      </c>
      <c r="I70" s="133">
        <f t="shared" si="26"/>
        <v>2991604</v>
      </c>
      <c r="J70" s="133">
        <f t="shared" si="26"/>
        <v>2991604</v>
      </c>
      <c r="K70" s="329">
        <f t="shared" si="26"/>
        <v>0</v>
      </c>
    </row>
    <row r="71" spans="1:11" ht="27" customHeight="1">
      <c r="A71" s="291" t="s">
        <v>290</v>
      </c>
      <c r="B71" s="295" t="s">
        <v>411</v>
      </c>
      <c r="C71" s="293"/>
      <c r="D71" s="293" t="s">
        <v>335</v>
      </c>
      <c r="E71" s="293"/>
      <c r="F71" s="294">
        <f aca="true" t="shared" si="27" ref="F71:K71">F72+F73</f>
        <v>2991604</v>
      </c>
      <c r="G71" s="294">
        <f t="shared" si="27"/>
        <v>0</v>
      </c>
      <c r="H71" s="294">
        <f t="shared" si="27"/>
        <v>0</v>
      </c>
      <c r="I71" s="294">
        <f t="shared" si="27"/>
        <v>2991604</v>
      </c>
      <c r="J71" s="294">
        <f t="shared" si="27"/>
        <v>2991604</v>
      </c>
      <c r="K71" s="327">
        <f t="shared" si="27"/>
        <v>0</v>
      </c>
    </row>
    <row r="72" spans="1:11" ht="17.25" customHeight="1">
      <c r="A72" s="220"/>
      <c r="B72" s="21" t="s">
        <v>412</v>
      </c>
      <c r="C72" s="52"/>
      <c r="D72" s="52"/>
      <c r="E72" s="52" t="s">
        <v>404</v>
      </c>
      <c r="F72" s="130">
        <v>2900635</v>
      </c>
      <c r="G72" s="130"/>
      <c r="H72" s="130"/>
      <c r="I72" s="130">
        <f>F72+G72-H72</f>
        <v>2900635</v>
      </c>
      <c r="J72" s="130">
        <f>I72</f>
        <v>2900635</v>
      </c>
      <c r="K72" s="328"/>
    </row>
    <row r="73" spans="1:11" ht="15.75" customHeight="1">
      <c r="A73" s="220"/>
      <c r="B73" s="21" t="s">
        <v>772</v>
      </c>
      <c r="C73" s="52"/>
      <c r="D73" s="52"/>
      <c r="E73" s="52" t="s">
        <v>405</v>
      </c>
      <c r="F73" s="130">
        <v>90969</v>
      </c>
      <c r="G73" s="130"/>
      <c r="H73" s="130"/>
      <c r="I73" s="130">
        <f>F73+G73-H73</f>
        <v>90969</v>
      </c>
      <c r="J73" s="130">
        <f>I73</f>
        <v>90969</v>
      </c>
      <c r="K73" s="328"/>
    </row>
    <row r="74" spans="1:11" ht="20.25" customHeight="1">
      <c r="A74" s="240" t="s">
        <v>281</v>
      </c>
      <c r="B74" s="60" t="s">
        <v>336</v>
      </c>
      <c r="C74" s="50">
        <v>758</v>
      </c>
      <c r="D74" s="56"/>
      <c r="E74" s="56"/>
      <c r="F74" s="133">
        <f aca="true" t="shared" si="28" ref="F74:K74">F75+F77+F79+F81</f>
        <v>22687989</v>
      </c>
      <c r="G74" s="133">
        <f t="shared" si="28"/>
        <v>0</v>
      </c>
      <c r="H74" s="133">
        <f t="shared" si="28"/>
        <v>0</v>
      </c>
      <c r="I74" s="133">
        <f t="shared" si="28"/>
        <v>22687989</v>
      </c>
      <c r="J74" s="133">
        <f t="shared" si="28"/>
        <v>22687989</v>
      </c>
      <c r="K74" s="329">
        <f t="shared" si="28"/>
        <v>0</v>
      </c>
    </row>
    <row r="75" spans="1:11" ht="22.5" customHeight="1">
      <c r="A75" s="291" t="s">
        <v>290</v>
      </c>
      <c r="B75" s="292" t="s">
        <v>308</v>
      </c>
      <c r="C75" s="295"/>
      <c r="D75" s="295">
        <v>75801</v>
      </c>
      <c r="E75" s="295"/>
      <c r="F75" s="294">
        <f aca="true" t="shared" si="29" ref="F75:K75">F76</f>
        <v>17291755</v>
      </c>
      <c r="G75" s="294">
        <f t="shared" si="29"/>
        <v>0</v>
      </c>
      <c r="H75" s="294">
        <f t="shared" si="29"/>
        <v>0</v>
      </c>
      <c r="I75" s="294">
        <f t="shared" si="29"/>
        <v>17291755</v>
      </c>
      <c r="J75" s="294">
        <f t="shared" si="29"/>
        <v>17291755</v>
      </c>
      <c r="K75" s="327">
        <f t="shared" si="29"/>
        <v>0</v>
      </c>
    </row>
    <row r="76" spans="1:11" ht="18" customHeight="1">
      <c r="A76" s="220"/>
      <c r="B76" s="21" t="s">
        <v>214</v>
      </c>
      <c r="C76" s="51"/>
      <c r="D76" s="51"/>
      <c r="E76" s="52" t="s">
        <v>407</v>
      </c>
      <c r="F76" s="130">
        <v>17291755</v>
      </c>
      <c r="G76" s="130"/>
      <c r="H76" s="130"/>
      <c r="I76" s="130">
        <f>F76+G76-H76</f>
        <v>17291755</v>
      </c>
      <c r="J76" s="130">
        <f>I76</f>
        <v>17291755</v>
      </c>
      <c r="K76" s="328"/>
    </row>
    <row r="77" spans="1:11" ht="23.25" customHeight="1">
      <c r="A77" s="291" t="s">
        <v>293</v>
      </c>
      <c r="B77" s="292" t="s">
        <v>366</v>
      </c>
      <c r="C77" s="295"/>
      <c r="D77" s="295">
        <v>75803</v>
      </c>
      <c r="E77" s="293"/>
      <c r="F77" s="294">
        <f aca="true" t="shared" si="30" ref="F77:K77">F78</f>
        <v>3151565</v>
      </c>
      <c r="G77" s="294">
        <f t="shared" si="30"/>
        <v>0</v>
      </c>
      <c r="H77" s="294">
        <f t="shared" si="30"/>
        <v>0</v>
      </c>
      <c r="I77" s="294">
        <f t="shared" si="30"/>
        <v>3151565</v>
      </c>
      <c r="J77" s="294">
        <f t="shared" si="30"/>
        <v>3151565</v>
      </c>
      <c r="K77" s="327">
        <f t="shared" si="30"/>
        <v>0</v>
      </c>
    </row>
    <row r="78" spans="1:11" ht="15.75" customHeight="1">
      <c r="A78" s="247"/>
      <c r="B78" s="21" t="s">
        <v>215</v>
      </c>
      <c r="C78" s="51"/>
      <c r="D78" s="51"/>
      <c r="E78" s="52" t="s">
        <v>407</v>
      </c>
      <c r="F78" s="130">
        <v>3151565</v>
      </c>
      <c r="G78" s="130"/>
      <c r="H78" s="130"/>
      <c r="I78" s="130">
        <f>F78+G78-H78</f>
        <v>3151565</v>
      </c>
      <c r="J78" s="130">
        <f>I78</f>
        <v>3151565</v>
      </c>
      <c r="K78" s="328"/>
    </row>
    <row r="79" spans="1:11" ht="17.25" customHeight="1">
      <c r="A79" s="291" t="s">
        <v>339</v>
      </c>
      <c r="B79" s="292" t="s">
        <v>337</v>
      </c>
      <c r="C79" s="295"/>
      <c r="D79" s="295">
        <v>75814</v>
      </c>
      <c r="E79" s="293"/>
      <c r="F79" s="294">
        <f aca="true" t="shared" si="31" ref="F79:K79">F80</f>
        <v>35000</v>
      </c>
      <c r="G79" s="294">
        <f t="shared" si="31"/>
        <v>0</v>
      </c>
      <c r="H79" s="294">
        <f t="shared" si="31"/>
        <v>0</v>
      </c>
      <c r="I79" s="294">
        <f t="shared" si="31"/>
        <v>35000</v>
      </c>
      <c r="J79" s="294">
        <f t="shared" si="31"/>
        <v>35000</v>
      </c>
      <c r="K79" s="327">
        <f t="shared" si="31"/>
        <v>0</v>
      </c>
    </row>
    <row r="80" spans="1:11" ht="14.25" customHeight="1">
      <c r="A80" s="220"/>
      <c r="B80" s="21" t="s">
        <v>292</v>
      </c>
      <c r="C80" s="51"/>
      <c r="D80" s="51"/>
      <c r="E80" s="52" t="s">
        <v>398</v>
      </c>
      <c r="F80" s="130">
        <v>35000</v>
      </c>
      <c r="G80" s="130"/>
      <c r="H80" s="130"/>
      <c r="I80" s="130">
        <f>F80+G80-H80</f>
        <v>35000</v>
      </c>
      <c r="J80" s="130">
        <f>I80</f>
        <v>35000</v>
      </c>
      <c r="K80" s="328"/>
    </row>
    <row r="81" spans="1:11" ht="24" customHeight="1">
      <c r="A81" s="291" t="s">
        <v>341</v>
      </c>
      <c r="B81" s="292" t="s">
        <v>437</v>
      </c>
      <c r="C81" s="295"/>
      <c r="D81" s="295">
        <v>75832</v>
      </c>
      <c r="E81" s="293"/>
      <c r="F81" s="294">
        <f aca="true" t="shared" si="32" ref="F81:K81">F82</f>
        <v>2209669</v>
      </c>
      <c r="G81" s="294">
        <f t="shared" si="32"/>
        <v>0</v>
      </c>
      <c r="H81" s="294">
        <f t="shared" si="32"/>
        <v>0</v>
      </c>
      <c r="I81" s="294">
        <f t="shared" si="32"/>
        <v>2209669</v>
      </c>
      <c r="J81" s="294">
        <f t="shared" si="32"/>
        <v>2209669</v>
      </c>
      <c r="K81" s="327">
        <f t="shared" si="32"/>
        <v>0</v>
      </c>
    </row>
    <row r="82" spans="1:11" ht="17.25" customHeight="1">
      <c r="A82" s="244"/>
      <c r="B82" s="21" t="s">
        <v>220</v>
      </c>
      <c r="C82" s="221"/>
      <c r="D82" s="221"/>
      <c r="E82" s="52" t="s">
        <v>407</v>
      </c>
      <c r="F82" s="130">
        <v>2209669</v>
      </c>
      <c r="G82" s="130"/>
      <c r="H82" s="130"/>
      <c r="I82" s="130">
        <f>F82+G82-H82</f>
        <v>2209669</v>
      </c>
      <c r="J82" s="130">
        <f>I82</f>
        <v>2209669</v>
      </c>
      <c r="K82" s="328"/>
    </row>
    <row r="83" spans="1:11" ht="16.5" customHeight="1">
      <c r="A83" s="240" t="s">
        <v>424</v>
      </c>
      <c r="B83" s="60" t="s">
        <v>338</v>
      </c>
      <c r="C83" s="53" t="s">
        <v>848</v>
      </c>
      <c r="D83" s="55"/>
      <c r="E83" s="55"/>
      <c r="F83" s="133">
        <f aca="true" t="shared" si="33" ref="F83:K83">F84+F88+F94+F96</f>
        <v>492581</v>
      </c>
      <c r="G83" s="133">
        <f t="shared" si="33"/>
        <v>910593</v>
      </c>
      <c r="H83" s="133">
        <f t="shared" si="33"/>
        <v>0</v>
      </c>
      <c r="I83" s="133">
        <f t="shared" si="33"/>
        <v>1403174</v>
      </c>
      <c r="J83" s="133">
        <f t="shared" si="33"/>
        <v>492546</v>
      </c>
      <c r="K83" s="329">
        <f t="shared" si="33"/>
        <v>910628</v>
      </c>
    </row>
    <row r="84" spans="1:11" ht="15.75" customHeight="1">
      <c r="A84" s="291" t="s">
        <v>290</v>
      </c>
      <c r="B84" s="292" t="s">
        <v>860</v>
      </c>
      <c r="C84" s="293"/>
      <c r="D84" s="293" t="s">
        <v>859</v>
      </c>
      <c r="E84" s="293"/>
      <c r="F84" s="294">
        <f aca="true" t="shared" si="34" ref="F84:K84">F85+F86+F87</f>
        <v>16796</v>
      </c>
      <c r="G84" s="294">
        <f t="shared" si="34"/>
        <v>0</v>
      </c>
      <c r="H84" s="294">
        <f t="shared" si="34"/>
        <v>0</v>
      </c>
      <c r="I84" s="294">
        <f t="shared" si="34"/>
        <v>16796</v>
      </c>
      <c r="J84" s="294">
        <f t="shared" si="34"/>
        <v>16796</v>
      </c>
      <c r="K84" s="327">
        <f t="shared" si="34"/>
        <v>0</v>
      </c>
    </row>
    <row r="85" spans="1:11" ht="15" customHeight="1">
      <c r="A85" s="220"/>
      <c r="B85" s="21" t="s">
        <v>295</v>
      </c>
      <c r="C85" s="52"/>
      <c r="D85" s="52"/>
      <c r="E85" s="52" t="s">
        <v>399</v>
      </c>
      <c r="F85" s="130">
        <v>528</v>
      </c>
      <c r="G85" s="130"/>
      <c r="H85" s="130"/>
      <c r="I85" s="130">
        <f>F85+G85-H85</f>
        <v>528</v>
      </c>
      <c r="J85" s="130">
        <f>I85</f>
        <v>528</v>
      </c>
      <c r="K85" s="328"/>
    </row>
    <row r="86" spans="1:11" ht="22.5" customHeight="1">
      <c r="A86" s="220"/>
      <c r="B86" s="21" t="s">
        <v>422</v>
      </c>
      <c r="C86" s="52"/>
      <c r="D86" s="52"/>
      <c r="E86" s="52" t="s">
        <v>400</v>
      </c>
      <c r="F86" s="130">
        <v>15764</v>
      </c>
      <c r="G86" s="130"/>
      <c r="H86" s="130"/>
      <c r="I86" s="130">
        <f>F86+G86-H86</f>
        <v>15764</v>
      </c>
      <c r="J86" s="130">
        <f>I86</f>
        <v>15764</v>
      </c>
      <c r="K86" s="328"/>
    </row>
    <row r="87" spans="1:11" ht="15.75" customHeight="1">
      <c r="A87" s="244"/>
      <c r="B87" s="21" t="s">
        <v>292</v>
      </c>
      <c r="C87" s="51"/>
      <c r="D87" s="221"/>
      <c r="E87" s="52" t="s">
        <v>398</v>
      </c>
      <c r="F87" s="130">
        <v>504</v>
      </c>
      <c r="G87" s="130"/>
      <c r="H87" s="130"/>
      <c r="I87" s="130">
        <f>F87+G87-H87</f>
        <v>504</v>
      </c>
      <c r="J87" s="130">
        <f>I87</f>
        <v>504</v>
      </c>
      <c r="K87" s="328"/>
    </row>
    <row r="88" spans="1:11" ht="18" customHeight="1">
      <c r="A88" s="291" t="s">
        <v>293</v>
      </c>
      <c r="B88" s="292" t="s">
        <v>891</v>
      </c>
      <c r="C88" s="295"/>
      <c r="D88" s="295">
        <v>80130</v>
      </c>
      <c r="E88" s="295"/>
      <c r="F88" s="294">
        <f aca="true" t="shared" si="35" ref="F88:K88">SUM(F89:F93)</f>
        <v>92373</v>
      </c>
      <c r="G88" s="294">
        <f t="shared" si="35"/>
        <v>0</v>
      </c>
      <c r="H88" s="294">
        <f t="shared" si="35"/>
        <v>0</v>
      </c>
      <c r="I88" s="294">
        <f t="shared" si="35"/>
        <v>92373</v>
      </c>
      <c r="J88" s="294">
        <f t="shared" si="35"/>
        <v>92338</v>
      </c>
      <c r="K88" s="327">
        <f t="shared" si="35"/>
        <v>35</v>
      </c>
    </row>
    <row r="89" spans="1:11" ht="22.5" customHeight="1">
      <c r="A89" s="244"/>
      <c r="B89" s="21" t="s">
        <v>422</v>
      </c>
      <c r="C89" s="51"/>
      <c r="D89" s="221"/>
      <c r="E89" s="52" t="s">
        <v>400</v>
      </c>
      <c r="F89" s="130">
        <v>22620</v>
      </c>
      <c r="G89" s="130"/>
      <c r="H89" s="130"/>
      <c r="I89" s="130">
        <f>F89+G89-H89</f>
        <v>22620</v>
      </c>
      <c r="J89" s="130">
        <f>I89</f>
        <v>22620</v>
      </c>
      <c r="K89" s="328"/>
    </row>
    <row r="90" spans="1:11" ht="17.25" customHeight="1">
      <c r="A90" s="244"/>
      <c r="B90" s="21" t="s">
        <v>298</v>
      </c>
      <c r="C90" s="51"/>
      <c r="D90" s="221"/>
      <c r="E90" s="52" t="s">
        <v>401</v>
      </c>
      <c r="F90" s="130">
        <v>49486</v>
      </c>
      <c r="G90" s="130"/>
      <c r="H90" s="130"/>
      <c r="I90" s="130">
        <f>F90+G90-H90</f>
        <v>49486</v>
      </c>
      <c r="J90" s="130">
        <f>I90</f>
        <v>49486</v>
      </c>
      <c r="K90" s="328"/>
    </row>
    <row r="91" spans="1:11" ht="16.5" customHeight="1">
      <c r="A91" s="244"/>
      <c r="B91" s="21" t="s">
        <v>140</v>
      </c>
      <c r="C91" s="51"/>
      <c r="D91" s="221"/>
      <c r="E91" s="52" t="s">
        <v>139</v>
      </c>
      <c r="F91" s="130">
        <v>35</v>
      </c>
      <c r="G91" s="130"/>
      <c r="H91" s="130"/>
      <c r="I91" s="130">
        <f>F91+G91-H91</f>
        <v>35</v>
      </c>
      <c r="J91" s="130"/>
      <c r="K91" s="328">
        <f>I91</f>
        <v>35</v>
      </c>
    </row>
    <row r="92" spans="1:11" ht="18" customHeight="1">
      <c r="A92" s="244"/>
      <c r="B92" s="21" t="s">
        <v>292</v>
      </c>
      <c r="C92" s="51"/>
      <c r="D92" s="221"/>
      <c r="E92" s="52" t="s">
        <v>398</v>
      </c>
      <c r="F92" s="130">
        <v>668</v>
      </c>
      <c r="G92" s="130"/>
      <c r="H92" s="130"/>
      <c r="I92" s="130">
        <f>F92+G92-H92</f>
        <v>668</v>
      </c>
      <c r="J92" s="130">
        <f>I92</f>
        <v>668</v>
      </c>
      <c r="K92" s="328"/>
    </row>
    <row r="93" spans="1:11" ht="18" customHeight="1">
      <c r="A93" s="244"/>
      <c r="B93" s="21" t="s">
        <v>332</v>
      </c>
      <c r="C93" s="51"/>
      <c r="D93" s="221"/>
      <c r="E93" s="52" t="s">
        <v>402</v>
      </c>
      <c r="F93" s="130">
        <v>19564</v>
      </c>
      <c r="G93" s="130"/>
      <c r="H93" s="130"/>
      <c r="I93" s="130">
        <f>F93+G93-H93</f>
        <v>19564</v>
      </c>
      <c r="J93" s="130">
        <f>I93</f>
        <v>19564</v>
      </c>
      <c r="K93" s="328"/>
    </row>
    <row r="94" spans="1:11" ht="18" customHeight="1">
      <c r="A94" s="291" t="s">
        <v>339</v>
      </c>
      <c r="B94" s="292" t="s">
        <v>732</v>
      </c>
      <c r="C94" s="295"/>
      <c r="D94" s="295">
        <v>80148</v>
      </c>
      <c r="E94" s="295"/>
      <c r="F94" s="294">
        <f aca="true" t="shared" si="36" ref="F94:K94">SUM(F95:F95)</f>
        <v>8000</v>
      </c>
      <c r="G94" s="294">
        <f t="shared" si="36"/>
        <v>0</v>
      </c>
      <c r="H94" s="294">
        <f t="shared" si="36"/>
        <v>0</v>
      </c>
      <c r="I94" s="294">
        <f t="shared" si="36"/>
        <v>8000</v>
      </c>
      <c r="J94" s="294">
        <f t="shared" si="36"/>
        <v>8000</v>
      </c>
      <c r="K94" s="327">
        <f t="shared" si="36"/>
        <v>0</v>
      </c>
    </row>
    <row r="95" spans="1:11" ht="18" customHeight="1">
      <c r="A95" s="244"/>
      <c r="B95" s="21" t="s">
        <v>298</v>
      </c>
      <c r="C95" s="51"/>
      <c r="D95" s="221"/>
      <c r="E95" s="52" t="s">
        <v>401</v>
      </c>
      <c r="F95" s="130">
        <v>8000</v>
      </c>
      <c r="G95" s="130"/>
      <c r="H95" s="130"/>
      <c r="I95" s="130">
        <f>F95+G95-H95</f>
        <v>8000</v>
      </c>
      <c r="J95" s="130">
        <f>I95</f>
        <v>8000</v>
      </c>
      <c r="K95" s="328"/>
    </row>
    <row r="96" spans="1:11" ht="18" customHeight="1">
      <c r="A96" s="291" t="s">
        <v>341</v>
      </c>
      <c r="B96" s="292" t="s">
        <v>805</v>
      </c>
      <c r="C96" s="295"/>
      <c r="D96" s="295">
        <v>80195</v>
      </c>
      <c r="E96" s="293"/>
      <c r="F96" s="294">
        <f aca="true" t="shared" si="37" ref="F96:K96">SUM(F97:F106)</f>
        <v>375412</v>
      </c>
      <c r="G96" s="294">
        <f t="shared" si="37"/>
        <v>910593</v>
      </c>
      <c r="H96" s="294">
        <f t="shared" si="37"/>
        <v>0</v>
      </c>
      <c r="I96" s="294">
        <f t="shared" si="37"/>
        <v>1286005</v>
      </c>
      <c r="J96" s="294">
        <f t="shared" si="37"/>
        <v>375412</v>
      </c>
      <c r="K96" s="294">
        <f t="shared" si="37"/>
        <v>910593</v>
      </c>
    </row>
    <row r="97" spans="1:11" ht="26.25" customHeight="1">
      <c r="A97" s="220"/>
      <c r="B97" s="21" t="s">
        <v>297</v>
      </c>
      <c r="C97" s="51"/>
      <c r="D97" s="51"/>
      <c r="E97" s="52" t="s">
        <v>400</v>
      </c>
      <c r="F97" s="130">
        <v>36000</v>
      </c>
      <c r="G97" s="130"/>
      <c r="H97" s="130"/>
      <c r="I97" s="130">
        <f aca="true" t="shared" si="38" ref="I97:I106">F97+G97-H97</f>
        <v>36000</v>
      </c>
      <c r="J97" s="130">
        <f aca="true" t="shared" si="39" ref="J97:J105">I97</f>
        <v>36000</v>
      </c>
      <c r="K97" s="328"/>
    </row>
    <row r="98" spans="1:11" ht="16.5" customHeight="1">
      <c r="A98" s="220"/>
      <c r="B98" s="21" t="s">
        <v>298</v>
      </c>
      <c r="C98" s="51"/>
      <c r="D98" s="51"/>
      <c r="E98" s="52" t="s">
        <v>401</v>
      </c>
      <c r="F98" s="130">
        <v>43000</v>
      </c>
      <c r="G98" s="130"/>
      <c r="H98" s="130"/>
      <c r="I98" s="130">
        <f t="shared" si="38"/>
        <v>43000</v>
      </c>
      <c r="J98" s="130">
        <f t="shared" si="39"/>
        <v>43000</v>
      </c>
      <c r="K98" s="328"/>
    </row>
    <row r="99" spans="1:11" ht="16.5" customHeight="1">
      <c r="A99" s="220"/>
      <c r="B99" s="21" t="s">
        <v>292</v>
      </c>
      <c r="C99" s="51"/>
      <c r="D99" s="221"/>
      <c r="E99" s="52" t="s">
        <v>398</v>
      </c>
      <c r="F99" s="130">
        <v>20</v>
      </c>
      <c r="G99" s="130"/>
      <c r="H99" s="130"/>
      <c r="I99" s="130">
        <f t="shared" si="38"/>
        <v>20</v>
      </c>
      <c r="J99" s="130">
        <f t="shared" si="39"/>
        <v>20</v>
      </c>
      <c r="K99" s="328"/>
    </row>
    <row r="100" spans="1:11" ht="16.5" customHeight="1">
      <c r="A100" s="220"/>
      <c r="B100" s="21" t="s">
        <v>332</v>
      </c>
      <c r="C100" s="51"/>
      <c r="D100" s="221"/>
      <c r="E100" s="52" t="s">
        <v>402</v>
      </c>
      <c r="F100" s="130">
        <v>3367</v>
      </c>
      <c r="G100" s="130"/>
      <c r="H100" s="130"/>
      <c r="I100" s="130">
        <f t="shared" si="38"/>
        <v>3367</v>
      </c>
      <c r="J100" s="130">
        <f t="shared" si="39"/>
        <v>3367</v>
      </c>
      <c r="K100" s="328"/>
    </row>
    <row r="101" spans="1:11" ht="18" customHeight="1">
      <c r="A101" s="220"/>
      <c r="B101" s="151" t="s">
        <v>733</v>
      </c>
      <c r="C101" s="51"/>
      <c r="D101" s="51"/>
      <c r="E101" s="52" t="s">
        <v>313</v>
      </c>
      <c r="F101" s="130">
        <v>0</v>
      </c>
      <c r="G101" s="130"/>
      <c r="H101" s="130"/>
      <c r="I101" s="130">
        <f t="shared" si="38"/>
        <v>0</v>
      </c>
      <c r="J101" s="130">
        <f t="shared" si="39"/>
        <v>0</v>
      </c>
      <c r="K101" s="328"/>
    </row>
    <row r="102" spans="1:11" ht="23.25" customHeight="1">
      <c r="A102" s="220"/>
      <c r="B102" s="21" t="s">
        <v>736</v>
      </c>
      <c r="C102" s="51"/>
      <c r="D102" s="51"/>
      <c r="E102" s="52" t="s">
        <v>735</v>
      </c>
      <c r="F102" s="130">
        <v>246539</v>
      </c>
      <c r="G102" s="130"/>
      <c r="H102" s="130"/>
      <c r="I102" s="130">
        <f t="shared" si="38"/>
        <v>246539</v>
      </c>
      <c r="J102" s="130">
        <f t="shared" si="39"/>
        <v>246539</v>
      </c>
      <c r="K102" s="328"/>
    </row>
    <row r="103" spans="1:11" ht="23.25" customHeight="1">
      <c r="A103" s="220"/>
      <c r="B103" s="151" t="s">
        <v>663</v>
      </c>
      <c r="C103" s="51"/>
      <c r="D103" s="221"/>
      <c r="E103" s="52" t="s">
        <v>730</v>
      </c>
      <c r="F103" s="130">
        <v>2286</v>
      </c>
      <c r="G103" s="130"/>
      <c r="H103" s="130"/>
      <c r="I103" s="130">
        <f t="shared" si="38"/>
        <v>2286</v>
      </c>
      <c r="J103" s="130">
        <f t="shared" si="39"/>
        <v>2286</v>
      </c>
      <c r="K103" s="328"/>
    </row>
    <row r="104" spans="1:11" ht="55.5" customHeight="1">
      <c r="A104" s="220"/>
      <c r="B104" s="21" t="s">
        <v>618</v>
      </c>
      <c r="C104" s="51"/>
      <c r="D104" s="51"/>
      <c r="E104" s="52" t="s">
        <v>601</v>
      </c>
      <c r="F104" s="130">
        <v>37570</v>
      </c>
      <c r="G104" s="130"/>
      <c r="H104" s="130"/>
      <c r="I104" s="130">
        <f t="shared" si="38"/>
        <v>37570</v>
      </c>
      <c r="J104" s="130">
        <f t="shared" si="39"/>
        <v>37570</v>
      </c>
      <c r="K104" s="328"/>
    </row>
    <row r="105" spans="1:11" ht="55.5" customHeight="1">
      <c r="A105" s="220"/>
      <c r="B105" s="21" t="s">
        <v>618</v>
      </c>
      <c r="C105" s="51"/>
      <c r="D105" s="51"/>
      <c r="E105" s="52" t="s">
        <v>602</v>
      </c>
      <c r="F105" s="130">
        <v>6630</v>
      </c>
      <c r="G105" s="130"/>
      <c r="H105" s="130"/>
      <c r="I105" s="130">
        <f t="shared" si="38"/>
        <v>6630</v>
      </c>
      <c r="J105" s="130">
        <f t="shared" si="39"/>
        <v>6630</v>
      </c>
      <c r="K105" s="328"/>
    </row>
    <row r="106" spans="1:11" ht="31.5" customHeight="1">
      <c r="A106" s="220"/>
      <c r="B106" s="21" t="s">
        <v>736</v>
      </c>
      <c r="C106" s="51"/>
      <c r="D106" s="51"/>
      <c r="E106" s="52" t="s">
        <v>19</v>
      </c>
      <c r="F106" s="130"/>
      <c r="G106" s="130">
        <v>910593</v>
      </c>
      <c r="H106" s="130"/>
      <c r="I106" s="130">
        <f t="shared" si="38"/>
        <v>910593</v>
      </c>
      <c r="J106" s="130"/>
      <c r="K106" s="328">
        <f>I106</f>
        <v>910593</v>
      </c>
    </row>
    <row r="107" spans="1:11" s="5" customFormat="1" ht="17.25" customHeight="1">
      <c r="A107" s="240" t="s">
        <v>734</v>
      </c>
      <c r="B107" s="60" t="s">
        <v>340</v>
      </c>
      <c r="C107" s="50">
        <v>851</v>
      </c>
      <c r="D107" s="50"/>
      <c r="E107" s="53"/>
      <c r="F107" s="133">
        <f aca="true" t="shared" si="40" ref="F107:K107">F108+F111+F113</f>
        <v>2170573</v>
      </c>
      <c r="G107" s="133">
        <f t="shared" si="40"/>
        <v>0</v>
      </c>
      <c r="H107" s="133">
        <f t="shared" si="40"/>
        <v>0</v>
      </c>
      <c r="I107" s="133">
        <f t="shared" si="40"/>
        <v>2170573</v>
      </c>
      <c r="J107" s="133">
        <f t="shared" si="40"/>
        <v>1075262</v>
      </c>
      <c r="K107" s="329">
        <f t="shared" si="40"/>
        <v>1095311</v>
      </c>
    </row>
    <row r="108" spans="1:11" ht="17.25" customHeight="1">
      <c r="A108" s="248" t="s">
        <v>290</v>
      </c>
      <c r="B108" s="249" t="s">
        <v>16</v>
      </c>
      <c r="C108" s="219"/>
      <c r="D108" s="219">
        <v>85111</v>
      </c>
      <c r="E108" s="61"/>
      <c r="F108" s="129">
        <f aca="true" t="shared" si="41" ref="F108:K108">SUM(F109:F110)</f>
        <v>1019431</v>
      </c>
      <c r="G108" s="129">
        <f t="shared" si="41"/>
        <v>0</v>
      </c>
      <c r="H108" s="129">
        <f t="shared" si="41"/>
        <v>0</v>
      </c>
      <c r="I108" s="129">
        <f t="shared" si="41"/>
        <v>1019431</v>
      </c>
      <c r="J108" s="129">
        <f t="shared" si="41"/>
        <v>54120</v>
      </c>
      <c r="K108" s="331">
        <f t="shared" si="41"/>
        <v>965311</v>
      </c>
    </row>
    <row r="109" spans="1:11" ht="21.75" customHeight="1">
      <c r="A109" s="244"/>
      <c r="B109" s="21" t="s">
        <v>422</v>
      </c>
      <c r="C109" s="51"/>
      <c r="D109" s="51"/>
      <c r="E109" s="52" t="s">
        <v>400</v>
      </c>
      <c r="F109" s="130">
        <v>54120</v>
      </c>
      <c r="G109" s="130"/>
      <c r="H109" s="130"/>
      <c r="I109" s="130">
        <f>F109+G109-H109</f>
        <v>54120</v>
      </c>
      <c r="J109" s="130">
        <f>I109</f>
        <v>54120</v>
      </c>
      <c r="K109" s="328"/>
    </row>
    <row r="110" spans="1:11" ht="21.75" customHeight="1">
      <c r="A110" s="244"/>
      <c r="B110" s="21" t="s">
        <v>736</v>
      </c>
      <c r="C110" s="51"/>
      <c r="D110" s="51"/>
      <c r="E110" s="52" t="s">
        <v>19</v>
      </c>
      <c r="F110" s="130">
        <v>965311</v>
      </c>
      <c r="G110" s="130"/>
      <c r="H110" s="130"/>
      <c r="I110" s="130">
        <f>F110+G110-H110</f>
        <v>965311</v>
      </c>
      <c r="J110" s="130"/>
      <c r="K110" s="328">
        <f>I110</f>
        <v>965311</v>
      </c>
    </row>
    <row r="111" spans="1:11" ht="23.25" customHeight="1">
      <c r="A111" s="289" t="s">
        <v>293</v>
      </c>
      <c r="B111" s="249" t="s">
        <v>347</v>
      </c>
      <c r="C111" s="219"/>
      <c r="D111" s="219">
        <v>85156</v>
      </c>
      <c r="E111" s="249"/>
      <c r="F111" s="129">
        <f aca="true" t="shared" si="42" ref="F111:K111">F112</f>
        <v>973360</v>
      </c>
      <c r="G111" s="129">
        <f t="shared" si="42"/>
        <v>0</v>
      </c>
      <c r="H111" s="129">
        <f t="shared" si="42"/>
        <v>0</v>
      </c>
      <c r="I111" s="129">
        <f t="shared" si="42"/>
        <v>973360</v>
      </c>
      <c r="J111" s="129">
        <f t="shared" si="42"/>
        <v>973360</v>
      </c>
      <c r="K111" s="331">
        <f t="shared" si="42"/>
        <v>0</v>
      </c>
    </row>
    <row r="112" spans="1:11" ht="22.5" customHeight="1">
      <c r="A112" s="220"/>
      <c r="B112" s="21" t="s">
        <v>310</v>
      </c>
      <c r="C112" s="51"/>
      <c r="D112" s="51"/>
      <c r="E112" s="51">
        <v>2110</v>
      </c>
      <c r="F112" s="130">
        <v>973360</v>
      </c>
      <c r="G112" s="130"/>
      <c r="H112" s="130"/>
      <c r="I112" s="130">
        <f>F112+G112-H112</f>
        <v>973360</v>
      </c>
      <c r="J112" s="130">
        <f>I112</f>
        <v>973360</v>
      </c>
      <c r="K112" s="328"/>
    </row>
    <row r="113" spans="1:11" ht="20.25" customHeight="1">
      <c r="A113" s="248" t="s">
        <v>339</v>
      </c>
      <c r="B113" s="249" t="s">
        <v>805</v>
      </c>
      <c r="C113" s="219"/>
      <c r="D113" s="219">
        <v>85195</v>
      </c>
      <c r="E113" s="219"/>
      <c r="F113" s="129">
        <f aca="true" t="shared" si="43" ref="F113:K113">SUM(F114:F118)</f>
        <v>177782</v>
      </c>
      <c r="G113" s="129">
        <f t="shared" si="43"/>
        <v>0</v>
      </c>
      <c r="H113" s="129">
        <f t="shared" si="43"/>
        <v>0</v>
      </c>
      <c r="I113" s="129">
        <f t="shared" si="43"/>
        <v>177782</v>
      </c>
      <c r="J113" s="129">
        <f t="shared" si="43"/>
        <v>47782</v>
      </c>
      <c r="K113" s="129">
        <f t="shared" si="43"/>
        <v>130000</v>
      </c>
    </row>
    <row r="114" spans="1:11" ht="22.5" customHeight="1">
      <c r="A114" s="344"/>
      <c r="B114" s="21" t="s">
        <v>422</v>
      </c>
      <c r="C114" s="51"/>
      <c r="D114" s="51"/>
      <c r="E114" s="52" t="s">
        <v>400</v>
      </c>
      <c r="F114" s="130">
        <v>46927</v>
      </c>
      <c r="G114" s="346"/>
      <c r="H114" s="346"/>
      <c r="I114" s="346">
        <f>F114+G114-H114</f>
        <v>46927</v>
      </c>
      <c r="J114" s="346">
        <f>I114</f>
        <v>46927</v>
      </c>
      <c r="K114" s="347"/>
    </row>
    <row r="115" spans="1:11" ht="20.25" customHeight="1">
      <c r="A115" s="344"/>
      <c r="B115" s="21" t="s">
        <v>332</v>
      </c>
      <c r="C115" s="345"/>
      <c r="D115" s="345"/>
      <c r="E115" s="348" t="s">
        <v>402</v>
      </c>
      <c r="F115" s="346">
        <v>855</v>
      </c>
      <c r="G115" s="346"/>
      <c r="H115" s="346"/>
      <c r="I115" s="130">
        <f>F115+G115-H115</f>
        <v>855</v>
      </c>
      <c r="J115" s="346">
        <f>I115</f>
        <v>855</v>
      </c>
      <c r="K115" s="347"/>
    </row>
    <row r="116" spans="1:11" ht="20.25" customHeight="1">
      <c r="A116" s="344"/>
      <c r="B116" s="21" t="s">
        <v>312</v>
      </c>
      <c r="C116" s="52"/>
      <c r="D116" s="52"/>
      <c r="E116" s="52" t="s">
        <v>313</v>
      </c>
      <c r="F116" s="346"/>
      <c r="G116" s="346"/>
      <c r="H116" s="346"/>
      <c r="I116" s="130">
        <f>F116+G116-H116</f>
        <v>0</v>
      </c>
      <c r="J116" s="346">
        <f>I116</f>
        <v>0</v>
      </c>
      <c r="K116" s="347"/>
    </row>
    <row r="117" spans="1:11" ht="45" customHeight="1">
      <c r="A117" s="344"/>
      <c r="B117" s="153" t="s">
        <v>23</v>
      </c>
      <c r="C117" s="348"/>
      <c r="D117" s="348"/>
      <c r="E117" s="348" t="s">
        <v>169</v>
      </c>
      <c r="F117" s="346"/>
      <c r="G117" s="346"/>
      <c r="H117" s="346"/>
      <c r="I117" s="130">
        <f>F117+G117-H117</f>
        <v>0</v>
      </c>
      <c r="J117" s="346"/>
      <c r="K117" s="347">
        <f>I117</f>
        <v>0</v>
      </c>
    </row>
    <row r="118" spans="1:11" ht="23.25" customHeight="1">
      <c r="A118" s="220"/>
      <c r="B118" s="21" t="s">
        <v>731</v>
      </c>
      <c r="C118" s="51"/>
      <c r="D118" s="51"/>
      <c r="E118" s="51">
        <v>6300</v>
      </c>
      <c r="F118" s="130">
        <v>130000</v>
      </c>
      <c r="G118" s="130"/>
      <c r="H118" s="130"/>
      <c r="I118" s="130">
        <f>F118+G118-H118</f>
        <v>130000</v>
      </c>
      <c r="J118" s="130"/>
      <c r="K118" s="328">
        <f>I118</f>
        <v>130000</v>
      </c>
    </row>
    <row r="119" spans="1:11" ht="18" customHeight="1">
      <c r="A119" s="240" t="s">
        <v>309</v>
      </c>
      <c r="B119" s="60" t="s">
        <v>829</v>
      </c>
      <c r="C119" s="50">
        <v>852</v>
      </c>
      <c r="D119" s="50"/>
      <c r="E119" s="50"/>
      <c r="F119" s="133">
        <f aca="true" t="shared" si="44" ref="F119:K119">F120+F125+F129+F131+F135+F138+F140</f>
        <v>2105989</v>
      </c>
      <c r="G119" s="133">
        <f t="shared" si="44"/>
        <v>0</v>
      </c>
      <c r="H119" s="133">
        <f t="shared" si="44"/>
        <v>0</v>
      </c>
      <c r="I119" s="133">
        <f t="shared" si="44"/>
        <v>2105989</v>
      </c>
      <c r="J119" s="133">
        <f t="shared" si="44"/>
        <v>2105989</v>
      </c>
      <c r="K119" s="329">
        <f t="shared" si="44"/>
        <v>0</v>
      </c>
    </row>
    <row r="120" spans="1:11" ht="19.5" customHeight="1">
      <c r="A120" s="291" t="s">
        <v>290</v>
      </c>
      <c r="B120" s="292" t="s">
        <v>190</v>
      </c>
      <c r="C120" s="293"/>
      <c r="D120" s="293" t="s">
        <v>830</v>
      </c>
      <c r="E120" s="293"/>
      <c r="F120" s="294">
        <f aca="true" t="shared" si="45" ref="F120:K120">F121+F122+F123+F124</f>
        <v>489645</v>
      </c>
      <c r="G120" s="294">
        <f t="shared" si="45"/>
        <v>0</v>
      </c>
      <c r="H120" s="294">
        <f t="shared" si="45"/>
        <v>0</v>
      </c>
      <c r="I120" s="294">
        <f t="shared" si="45"/>
        <v>489645</v>
      </c>
      <c r="J120" s="294">
        <f t="shared" si="45"/>
        <v>489645</v>
      </c>
      <c r="K120" s="327">
        <f t="shared" si="45"/>
        <v>0</v>
      </c>
    </row>
    <row r="121" spans="1:11" ht="24.75" customHeight="1">
      <c r="A121" s="244"/>
      <c r="B121" s="21" t="s">
        <v>157</v>
      </c>
      <c r="C121" s="243"/>
      <c r="D121" s="243"/>
      <c r="E121" s="52" t="s">
        <v>158</v>
      </c>
      <c r="F121" s="130">
        <v>500</v>
      </c>
      <c r="G121" s="130"/>
      <c r="H121" s="130"/>
      <c r="I121" s="130">
        <f>F121+G121-H121</f>
        <v>500</v>
      </c>
      <c r="J121" s="130">
        <f>I121</f>
        <v>500</v>
      </c>
      <c r="K121" s="328"/>
    </row>
    <row r="122" spans="1:11" ht="15.75" customHeight="1">
      <c r="A122" s="244"/>
      <c r="B122" s="21" t="s">
        <v>292</v>
      </c>
      <c r="C122" s="52"/>
      <c r="D122" s="52"/>
      <c r="E122" s="52" t="s">
        <v>398</v>
      </c>
      <c r="F122" s="130">
        <v>200</v>
      </c>
      <c r="G122" s="130"/>
      <c r="H122" s="130"/>
      <c r="I122" s="130">
        <f>F122+G122-H122</f>
        <v>200</v>
      </c>
      <c r="J122" s="130">
        <f>I122</f>
        <v>200</v>
      </c>
      <c r="K122" s="328"/>
    </row>
    <row r="123" spans="1:11" ht="17.25" customHeight="1">
      <c r="A123" s="244"/>
      <c r="B123" s="21" t="s">
        <v>312</v>
      </c>
      <c r="C123" s="52"/>
      <c r="D123" s="52"/>
      <c r="E123" s="52" t="s">
        <v>313</v>
      </c>
      <c r="F123" s="130">
        <v>7500</v>
      </c>
      <c r="G123" s="130"/>
      <c r="H123" s="130"/>
      <c r="I123" s="130">
        <f>F123+G123-H123</f>
        <v>7500</v>
      </c>
      <c r="J123" s="130">
        <f>I123</f>
        <v>7500</v>
      </c>
      <c r="K123" s="328"/>
    </row>
    <row r="124" spans="1:11" ht="21" customHeight="1">
      <c r="A124" s="244"/>
      <c r="B124" s="21" t="s">
        <v>314</v>
      </c>
      <c r="C124" s="221"/>
      <c r="D124" s="51"/>
      <c r="E124" s="51">
        <v>2320</v>
      </c>
      <c r="F124" s="130">
        <v>481445</v>
      </c>
      <c r="G124" s="130"/>
      <c r="H124" s="130"/>
      <c r="I124" s="130">
        <f>F124+G124-H124</f>
        <v>481445</v>
      </c>
      <c r="J124" s="130">
        <f>I124</f>
        <v>481445</v>
      </c>
      <c r="K124" s="328"/>
    </row>
    <row r="125" spans="1:11" ht="19.5" customHeight="1">
      <c r="A125" s="291" t="s">
        <v>293</v>
      </c>
      <c r="B125" s="292" t="s">
        <v>76</v>
      </c>
      <c r="C125" s="293"/>
      <c r="D125" s="293" t="s">
        <v>832</v>
      </c>
      <c r="E125" s="293"/>
      <c r="F125" s="294">
        <f aca="true" t="shared" si="46" ref="F125:K125">F126+F127+F128</f>
        <v>1116096</v>
      </c>
      <c r="G125" s="294">
        <f t="shared" si="46"/>
        <v>0</v>
      </c>
      <c r="H125" s="294">
        <f t="shared" si="46"/>
        <v>0</v>
      </c>
      <c r="I125" s="294">
        <f t="shared" si="46"/>
        <v>1116096</v>
      </c>
      <c r="J125" s="294">
        <f t="shared" si="46"/>
        <v>1116096</v>
      </c>
      <c r="K125" s="327">
        <f t="shared" si="46"/>
        <v>0</v>
      </c>
    </row>
    <row r="126" spans="1:11" ht="15" customHeight="1">
      <c r="A126" s="220"/>
      <c r="B126" s="21" t="s">
        <v>298</v>
      </c>
      <c r="C126" s="52"/>
      <c r="D126" s="52"/>
      <c r="E126" s="52" t="s">
        <v>401</v>
      </c>
      <c r="F126" s="130">
        <v>718600</v>
      </c>
      <c r="G126" s="130"/>
      <c r="H126" s="130"/>
      <c r="I126" s="130">
        <f>F126+G126-H126</f>
        <v>718600</v>
      </c>
      <c r="J126" s="130">
        <f>I126</f>
        <v>718600</v>
      </c>
      <c r="K126" s="328"/>
    </row>
    <row r="127" spans="1:11" ht="16.5" customHeight="1">
      <c r="A127" s="220"/>
      <c r="B127" s="21" t="s">
        <v>292</v>
      </c>
      <c r="C127" s="52"/>
      <c r="D127" s="52"/>
      <c r="E127" s="52" t="s">
        <v>398</v>
      </c>
      <c r="F127" s="130">
        <v>400</v>
      </c>
      <c r="G127" s="130"/>
      <c r="H127" s="130"/>
      <c r="I127" s="130">
        <f>F127+G127-H127</f>
        <v>400</v>
      </c>
      <c r="J127" s="130">
        <f>I127</f>
        <v>400</v>
      </c>
      <c r="K127" s="328"/>
    </row>
    <row r="128" spans="1:11" ht="16.5" customHeight="1">
      <c r="A128" s="220"/>
      <c r="B128" s="21" t="s">
        <v>315</v>
      </c>
      <c r="C128" s="51"/>
      <c r="D128" s="221"/>
      <c r="E128" s="51">
        <v>2130</v>
      </c>
      <c r="F128" s="130">
        <v>397096</v>
      </c>
      <c r="G128" s="130"/>
      <c r="H128" s="130"/>
      <c r="I128" s="130">
        <f>F128+G128-H128</f>
        <v>397096</v>
      </c>
      <c r="J128" s="130">
        <f>I128</f>
        <v>397096</v>
      </c>
      <c r="K128" s="328"/>
    </row>
    <row r="129" spans="1:11" ht="19.5" customHeight="1">
      <c r="A129" s="291" t="s">
        <v>339</v>
      </c>
      <c r="B129" s="292" t="s">
        <v>316</v>
      </c>
      <c r="C129" s="295"/>
      <c r="D129" s="295">
        <v>85203</v>
      </c>
      <c r="E129" s="295"/>
      <c r="F129" s="294">
        <f aca="true" t="shared" si="47" ref="F129:K129">F130</f>
        <v>355500</v>
      </c>
      <c r="G129" s="294">
        <f t="shared" si="47"/>
        <v>0</v>
      </c>
      <c r="H129" s="294">
        <f t="shared" si="47"/>
        <v>0</v>
      </c>
      <c r="I129" s="294">
        <f t="shared" si="47"/>
        <v>355500</v>
      </c>
      <c r="J129" s="294">
        <f t="shared" si="47"/>
        <v>355500</v>
      </c>
      <c r="K129" s="327">
        <f t="shared" si="47"/>
        <v>0</v>
      </c>
    </row>
    <row r="130" spans="1:11" ht="22.5" customHeight="1">
      <c r="A130" s="220"/>
      <c r="B130" s="21" t="s">
        <v>310</v>
      </c>
      <c r="C130" s="51"/>
      <c r="D130" s="221"/>
      <c r="E130" s="51">
        <v>2110</v>
      </c>
      <c r="F130" s="130">
        <v>355500</v>
      </c>
      <c r="G130" s="130"/>
      <c r="H130" s="130"/>
      <c r="I130" s="130">
        <f>F130+G130-H130</f>
        <v>355500</v>
      </c>
      <c r="J130" s="130">
        <f>I130</f>
        <v>355500</v>
      </c>
      <c r="K130" s="328"/>
    </row>
    <row r="131" spans="1:11" ht="16.5" customHeight="1">
      <c r="A131" s="291" t="s">
        <v>341</v>
      </c>
      <c r="B131" s="292" t="s">
        <v>191</v>
      </c>
      <c r="C131" s="293"/>
      <c r="D131" s="293" t="s">
        <v>837</v>
      </c>
      <c r="E131" s="293"/>
      <c r="F131" s="294">
        <f aca="true" t="shared" si="48" ref="F131:K131">F132+F133+F134</f>
        <v>44848</v>
      </c>
      <c r="G131" s="294">
        <f t="shared" si="48"/>
        <v>0</v>
      </c>
      <c r="H131" s="294">
        <f t="shared" si="48"/>
        <v>0</v>
      </c>
      <c r="I131" s="294">
        <f t="shared" si="48"/>
        <v>44848</v>
      </c>
      <c r="J131" s="294">
        <f t="shared" si="48"/>
        <v>44848</v>
      </c>
      <c r="K131" s="327">
        <f t="shared" si="48"/>
        <v>0</v>
      </c>
    </row>
    <row r="132" spans="1:11" ht="21.75" customHeight="1">
      <c r="A132" s="220"/>
      <c r="B132" s="21" t="s">
        <v>157</v>
      </c>
      <c r="C132" s="52"/>
      <c r="D132" s="52"/>
      <c r="E132" s="52" t="s">
        <v>158</v>
      </c>
      <c r="F132" s="130">
        <v>500</v>
      </c>
      <c r="G132" s="130"/>
      <c r="H132" s="130"/>
      <c r="I132" s="130">
        <f>F132+G132-H132</f>
        <v>500</v>
      </c>
      <c r="J132" s="130">
        <f>I132</f>
        <v>500</v>
      </c>
      <c r="K132" s="328"/>
    </row>
    <row r="133" spans="1:11" ht="21" customHeight="1">
      <c r="A133" s="220"/>
      <c r="B133" s="127" t="s">
        <v>442</v>
      </c>
      <c r="C133" s="52"/>
      <c r="D133" s="52"/>
      <c r="E133" s="52" t="s">
        <v>795</v>
      </c>
      <c r="F133" s="130">
        <v>32854</v>
      </c>
      <c r="G133" s="130"/>
      <c r="H133" s="130"/>
      <c r="I133" s="130">
        <f>F133+G133-H133</f>
        <v>32854</v>
      </c>
      <c r="J133" s="130">
        <f>I133</f>
        <v>32854</v>
      </c>
      <c r="K133" s="328"/>
    </row>
    <row r="134" spans="1:11" ht="24" customHeight="1">
      <c r="A134" s="220"/>
      <c r="B134" s="21" t="s">
        <v>314</v>
      </c>
      <c r="C134" s="52"/>
      <c r="D134" s="52"/>
      <c r="E134" s="52" t="s">
        <v>898</v>
      </c>
      <c r="F134" s="130">
        <v>11494</v>
      </c>
      <c r="G134" s="130"/>
      <c r="H134" s="130"/>
      <c r="I134" s="130">
        <f>F134+G134-H134</f>
        <v>11494</v>
      </c>
      <c r="J134" s="130">
        <f>I134</f>
        <v>11494</v>
      </c>
      <c r="K134" s="328"/>
    </row>
    <row r="135" spans="1:11" ht="18.75" customHeight="1">
      <c r="A135" s="291" t="s">
        <v>342</v>
      </c>
      <c r="B135" s="292" t="s">
        <v>213</v>
      </c>
      <c r="C135" s="293"/>
      <c r="D135" s="293" t="s">
        <v>833</v>
      </c>
      <c r="E135" s="293"/>
      <c r="F135" s="294">
        <f aca="true" t="shared" si="49" ref="F135:K135">F136+F137</f>
        <v>1800</v>
      </c>
      <c r="G135" s="294">
        <f t="shared" si="49"/>
        <v>0</v>
      </c>
      <c r="H135" s="294">
        <f t="shared" si="49"/>
        <v>0</v>
      </c>
      <c r="I135" s="294">
        <f t="shared" si="49"/>
        <v>1800</v>
      </c>
      <c r="J135" s="294">
        <f t="shared" si="49"/>
        <v>1800</v>
      </c>
      <c r="K135" s="327">
        <f t="shared" si="49"/>
        <v>0</v>
      </c>
    </row>
    <row r="136" spans="1:11" ht="18.75" customHeight="1">
      <c r="A136" s="220"/>
      <c r="B136" s="21" t="s">
        <v>292</v>
      </c>
      <c r="C136" s="52"/>
      <c r="D136" s="52"/>
      <c r="E136" s="52" t="s">
        <v>398</v>
      </c>
      <c r="F136" s="130">
        <v>300</v>
      </c>
      <c r="G136" s="130"/>
      <c r="H136" s="130"/>
      <c r="I136" s="130">
        <f>F136+G136-H136</f>
        <v>300</v>
      </c>
      <c r="J136" s="130">
        <f>I136</f>
        <v>300</v>
      </c>
      <c r="K136" s="328"/>
    </row>
    <row r="137" spans="1:11" ht="18.75" customHeight="1">
      <c r="A137" s="220"/>
      <c r="B137" s="21" t="s">
        <v>315</v>
      </c>
      <c r="C137" s="51"/>
      <c r="D137" s="221"/>
      <c r="E137" s="51">
        <v>2130</v>
      </c>
      <c r="F137" s="130">
        <v>1500</v>
      </c>
      <c r="G137" s="130"/>
      <c r="H137" s="130"/>
      <c r="I137" s="130">
        <f>F137+G137-H137</f>
        <v>1500</v>
      </c>
      <c r="J137" s="130">
        <f>I137</f>
        <v>1500</v>
      </c>
      <c r="K137" s="328"/>
    </row>
    <row r="138" spans="1:11" ht="38.25" customHeight="1">
      <c r="A138" s="291" t="s">
        <v>363</v>
      </c>
      <c r="B138" s="292" t="s">
        <v>154</v>
      </c>
      <c r="C138" s="293"/>
      <c r="D138" s="293" t="s">
        <v>152</v>
      </c>
      <c r="E138" s="293"/>
      <c r="F138" s="294">
        <f aca="true" t="shared" si="50" ref="F138:K138">F139</f>
        <v>7200</v>
      </c>
      <c r="G138" s="294">
        <f t="shared" si="50"/>
        <v>0</v>
      </c>
      <c r="H138" s="294">
        <f t="shared" si="50"/>
        <v>0</v>
      </c>
      <c r="I138" s="294">
        <f t="shared" si="50"/>
        <v>7200</v>
      </c>
      <c r="J138" s="294">
        <f t="shared" si="50"/>
        <v>7200</v>
      </c>
      <c r="K138" s="327">
        <f t="shared" si="50"/>
        <v>0</v>
      </c>
    </row>
    <row r="139" spans="1:11" ht="16.5" customHeight="1">
      <c r="A139" s="128"/>
      <c r="B139" s="21" t="s">
        <v>332</v>
      </c>
      <c r="C139" s="59"/>
      <c r="D139" s="59"/>
      <c r="E139" s="59" t="s">
        <v>402</v>
      </c>
      <c r="F139" s="130">
        <v>7200</v>
      </c>
      <c r="G139" s="130"/>
      <c r="H139" s="130"/>
      <c r="I139" s="130">
        <f>F139+G139-H139</f>
        <v>7200</v>
      </c>
      <c r="J139" s="130">
        <f>I139</f>
        <v>7200</v>
      </c>
      <c r="K139" s="328"/>
    </row>
    <row r="140" spans="1:11" ht="15.75" customHeight="1">
      <c r="A140" s="291" t="s">
        <v>318</v>
      </c>
      <c r="B140" s="292" t="s">
        <v>805</v>
      </c>
      <c r="C140" s="293"/>
      <c r="D140" s="293" t="s">
        <v>835</v>
      </c>
      <c r="E140" s="293"/>
      <c r="F140" s="294">
        <f aca="true" t="shared" si="51" ref="F140:K140">SUM(F141:F142)</f>
        <v>90900</v>
      </c>
      <c r="G140" s="294">
        <f t="shared" si="51"/>
        <v>0</v>
      </c>
      <c r="H140" s="294">
        <f t="shared" si="51"/>
        <v>0</v>
      </c>
      <c r="I140" s="294">
        <f t="shared" si="51"/>
        <v>90900</v>
      </c>
      <c r="J140" s="294">
        <f t="shared" si="51"/>
        <v>90900</v>
      </c>
      <c r="K140" s="327">
        <f t="shared" si="51"/>
        <v>0</v>
      </c>
    </row>
    <row r="141" spans="1:12" ht="21" customHeight="1">
      <c r="A141" s="128"/>
      <c r="B141" s="67" t="s">
        <v>310</v>
      </c>
      <c r="C141" s="59"/>
      <c r="D141" s="59"/>
      <c r="E141" s="59" t="s">
        <v>895</v>
      </c>
      <c r="F141" s="135">
        <v>30000</v>
      </c>
      <c r="G141" s="135"/>
      <c r="H141" s="135"/>
      <c r="I141" s="135">
        <f>F141+G141-H141</f>
        <v>30000</v>
      </c>
      <c r="J141" s="135">
        <f>I141</f>
        <v>30000</v>
      </c>
      <c r="K141" s="332"/>
      <c r="L141" s="35"/>
    </row>
    <row r="142" spans="1:12" ht="21" customHeight="1">
      <c r="A142" s="128"/>
      <c r="B142" s="67"/>
      <c r="C142" s="59"/>
      <c r="D142" s="59"/>
      <c r="E142" s="59" t="s">
        <v>603</v>
      </c>
      <c r="F142" s="135">
        <v>60900</v>
      </c>
      <c r="G142" s="135"/>
      <c r="H142" s="135"/>
      <c r="I142" s="135">
        <f>F142+G142-H142</f>
        <v>60900</v>
      </c>
      <c r="J142" s="135">
        <f>I142</f>
        <v>60900</v>
      </c>
      <c r="K142" s="332"/>
      <c r="L142" s="35"/>
    </row>
    <row r="143" spans="1:12" ht="25.5" customHeight="1">
      <c r="A143" s="240" t="s">
        <v>311</v>
      </c>
      <c r="B143" s="60" t="s">
        <v>834</v>
      </c>
      <c r="C143" s="53" t="s">
        <v>70</v>
      </c>
      <c r="D143" s="53"/>
      <c r="E143" s="53"/>
      <c r="F143" s="133">
        <f aca="true" t="shared" si="52" ref="F143:K143">F144+F146+F148+F155</f>
        <v>1446193</v>
      </c>
      <c r="G143" s="133">
        <f t="shared" si="52"/>
        <v>312410</v>
      </c>
      <c r="H143" s="133">
        <f t="shared" si="52"/>
        <v>0</v>
      </c>
      <c r="I143" s="133">
        <f t="shared" si="52"/>
        <v>1758603</v>
      </c>
      <c r="J143" s="133">
        <f t="shared" si="52"/>
        <v>1558603</v>
      </c>
      <c r="K143" s="329">
        <f t="shared" si="52"/>
        <v>200000</v>
      </c>
      <c r="L143" s="35"/>
    </row>
    <row r="144" spans="1:12" ht="25.5" customHeight="1">
      <c r="A144" s="291" t="s">
        <v>290</v>
      </c>
      <c r="B144" s="249" t="s">
        <v>167</v>
      </c>
      <c r="C144" s="61"/>
      <c r="D144" s="61" t="s">
        <v>168</v>
      </c>
      <c r="E144" s="61"/>
      <c r="F144" s="129">
        <f aca="true" t="shared" si="53" ref="F144:K144">F145</f>
        <v>200000</v>
      </c>
      <c r="G144" s="129">
        <f t="shared" si="53"/>
        <v>0</v>
      </c>
      <c r="H144" s="129">
        <f t="shared" si="53"/>
        <v>0</v>
      </c>
      <c r="I144" s="129">
        <f t="shared" si="53"/>
        <v>200000</v>
      </c>
      <c r="J144" s="129">
        <f t="shared" si="53"/>
        <v>0</v>
      </c>
      <c r="K144" s="331">
        <f t="shared" si="53"/>
        <v>200000</v>
      </c>
      <c r="L144" s="35"/>
    </row>
    <row r="145" spans="1:12" ht="47.25" customHeight="1">
      <c r="A145" s="344"/>
      <c r="B145" s="153" t="s">
        <v>23</v>
      </c>
      <c r="C145" s="348"/>
      <c r="D145" s="348"/>
      <c r="E145" s="348" t="s">
        <v>169</v>
      </c>
      <c r="F145" s="346">
        <v>200000</v>
      </c>
      <c r="G145" s="346"/>
      <c r="H145" s="346"/>
      <c r="I145" s="346">
        <f>F144+G145-H145</f>
        <v>200000</v>
      </c>
      <c r="J145" s="346"/>
      <c r="K145" s="347">
        <f>I145</f>
        <v>200000</v>
      </c>
      <c r="L145" s="35"/>
    </row>
    <row r="146" spans="1:12" s="33" customFormat="1" ht="15.75" customHeight="1">
      <c r="A146" s="291" t="s">
        <v>293</v>
      </c>
      <c r="B146" s="292" t="s">
        <v>343</v>
      </c>
      <c r="C146" s="293"/>
      <c r="D146" s="293" t="s">
        <v>82</v>
      </c>
      <c r="E146" s="293"/>
      <c r="F146" s="294">
        <f aca="true" t="shared" si="54" ref="F146:K146">F147</f>
        <v>47251</v>
      </c>
      <c r="G146" s="294">
        <f t="shared" si="54"/>
        <v>0</v>
      </c>
      <c r="H146" s="294">
        <f t="shared" si="54"/>
        <v>0</v>
      </c>
      <c r="I146" s="294">
        <f t="shared" si="54"/>
        <v>47251</v>
      </c>
      <c r="J146" s="294">
        <f t="shared" si="54"/>
        <v>47251</v>
      </c>
      <c r="K146" s="327">
        <f t="shared" si="54"/>
        <v>0</v>
      </c>
      <c r="L146" s="35"/>
    </row>
    <row r="147" spans="1:11" s="33" customFormat="1" ht="15.75" customHeight="1">
      <c r="A147" s="220"/>
      <c r="B147" s="21" t="s">
        <v>332</v>
      </c>
      <c r="C147" s="52"/>
      <c r="D147" s="52"/>
      <c r="E147" s="52" t="s">
        <v>402</v>
      </c>
      <c r="F147" s="134">
        <v>47251</v>
      </c>
      <c r="G147" s="134"/>
      <c r="H147" s="134"/>
      <c r="I147" s="134">
        <f>F147+G147-H147</f>
        <v>47251</v>
      </c>
      <c r="J147" s="134">
        <f>I147</f>
        <v>47251</v>
      </c>
      <c r="K147" s="333"/>
    </row>
    <row r="148" spans="1:11" s="5" customFormat="1" ht="17.25" customHeight="1">
      <c r="A148" s="291" t="s">
        <v>339</v>
      </c>
      <c r="B148" s="296" t="s">
        <v>113</v>
      </c>
      <c r="C148" s="293"/>
      <c r="D148" s="293" t="s">
        <v>112</v>
      </c>
      <c r="E148" s="293"/>
      <c r="F148" s="294">
        <f aca="true" t="shared" si="55" ref="F148:K148">SUM(F149:F154)</f>
        <v>385899</v>
      </c>
      <c r="G148" s="294">
        <f t="shared" si="55"/>
        <v>0</v>
      </c>
      <c r="H148" s="294">
        <f t="shared" si="55"/>
        <v>0</v>
      </c>
      <c r="I148" s="294">
        <f t="shared" si="55"/>
        <v>385899</v>
      </c>
      <c r="J148" s="294">
        <f t="shared" si="55"/>
        <v>385899</v>
      </c>
      <c r="K148" s="294">
        <f t="shared" si="55"/>
        <v>0</v>
      </c>
    </row>
    <row r="149" spans="1:11" s="5" customFormat="1" ht="23.25" customHeight="1">
      <c r="A149" s="128"/>
      <c r="B149" s="21" t="s">
        <v>422</v>
      </c>
      <c r="C149" s="59"/>
      <c r="D149" s="59"/>
      <c r="E149" s="59" t="s">
        <v>400</v>
      </c>
      <c r="F149" s="135">
        <v>14400</v>
      </c>
      <c r="G149" s="135"/>
      <c r="H149" s="135"/>
      <c r="I149" s="135">
        <f aca="true" t="shared" si="56" ref="I149:I154">F149+G149-H149</f>
        <v>14400</v>
      </c>
      <c r="J149" s="135">
        <f aca="true" t="shared" si="57" ref="J149:J154">I149</f>
        <v>14400</v>
      </c>
      <c r="K149" s="332"/>
    </row>
    <row r="150" spans="1:11" ht="16.5" customHeight="1">
      <c r="A150" s="220"/>
      <c r="B150" s="21" t="s">
        <v>292</v>
      </c>
      <c r="C150" s="52"/>
      <c r="D150" s="52"/>
      <c r="E150" s="52" t="s">
        <v>398</v>
      </c>
      <c r="F150" s="130">
        <v>530</v>
      </c>
      <c r="G150" s="130"/>
      <c r="H150" s="130"/>
      <c r="I150" s="135">
        <f t="shared" si="56"/>
        <v>530</v>
      </c>
      <c r="J150" s="135">
        <f t="shared" si="57"/>
        <v>530</v>
      </c>
      <c r="K150" s="328"/>
    </row>
    <row r="151" spans="1:11" ht="15.75" customHeight="1">
      <c r="A151" s="220"/>
      <c r="B151" s="21" t="s">
        <v>332</v>
      </c>
      <c r="C151" s="52"/>
      <c r="D151" s="52"/>
      <c r="E151" s="52" t="s">
        <v>402</v>
      </c>
      <c r="F151" s="130">
        <v>40</v>
      </c>
      <c r="G151" s="130"/>
      <c r="H151" s="130"/>
      <c r="I151" s="135">
        <f t="shared" si="56"/>
        <v>40</v>
      </c>
      <c r="J151" s="135">
        <f t="shared" si="57"/>
        <v>40</v>
      </c>
      <c r="K151" s="328"/>
    </row>
    <row r="152" spans="1:11" ht="23.25" customHeight="1">
      <c r="A152" s="220"/>
      <c r="B152" s="21" t="s">
        <v>736</v>
      </c>
      <c r="C152" s="52"/>
      <c r="D152" s="52"/>
      <c r="E152" s="52" t="s">
        <v>735</v>
      </c>
      <c r="F152" s="130">
        <v>47329</v>
      </c>
      <c r="G152" s="130"/>
      <c r="H152" s="130"/>
      <c r="I152" s="135">
        <f t="shared" si="56"/>
        <v>47329</v>
      </c>
      <c r="J152" s="135">
        <f t="shared" si="57"/>
        <v>47329</v>
      </c>
      <c r="K152" s="328"/>
    </row>
    <row r="153" spans="1:11" s="5" customFormat="1" ht="48" customHeight="1">
      <c r="A153" s="244"/>
      <c r="B153" s="21" t="s">
        <v>621</v>
      </c>
      <c r="C153" s="51"/>
      <c r="D153" s="51"/>
      <c r="E153" s="51">
        <v>2690</v>
      </c>
      <c r="F153" s="130">
        <v>323600</v>
      </c>
      <c r="G153" s="130"/>
      <c r="H153" s="130"/>
      <c r="I153" s="135">
        <f t="shared" si="56"/>
        <v>323600</v>
      </c>
      <c r="J153" s="135">
        <f t="shared" si="57"/>
        <v>323600</v>
      </c>
      <c r="K153" s="328"/>
    </row>
    <row r="154" spans="1:11" s="5" customFormat="1" ht="48" customHeight="1">
      <c r="A154" s="244"/>
      <c r="B154" s="153" t="s">
        <v>23</v>
      </c>
      <c r="C154" s="348"/>
      <c r="D154" s="348"/>
      <c r="E154" s="348" t="s">
        <v>169</v>
      </c>
      <c r="F154" s="346"/>
      <c r="G154" s="130"/>
      <c r="H154" s="130"/>
      <c r="I154" s="135">
        <f t="shared" si="56"/>
        <v>0</v>
      </c>
      <c r="J154" s="135">
        <f t="shared" si="57"/>
        <v>0</v>
      </c>
      <c r="K154" s="328"/>
    </row>
    <row r="155" spans="1:11" s="5" customFormat="1" ht="16.5" customHeight="1">
      <c r="A155" s="291" t="s">
        <v>341</v>
      </c>
      <c r="B155" s="292" t="s">
        <v>805</v>
      </c>
      <c r="C155" s="295"/>
      <c r="D155" s="295">
        <v>85395</v>
      </c>
      <c r="E155" s="295"/>
      <c r="F155" s="294">
        <f aca="true" t="shared" si="58" ref="F155:K155">F156+F157</f>
        <v>813043</v>
      </c>
      <c r="G155" s="294">
        <f t="shared" si="58"/>
        <v>312410</v>
      </c>
      <c r="H155" s="294">
        <f t="shared" si="58"/>
        <v>0</v>
      </c>
      <c r="I155" s="294">
        <f t="shared" si="58"/>
        <v>1125453</v>
      </c>
      <c r="J155" s="294">
        <f t="shared" si="58"/>
        <v>1125453</v>
      </c>
      <c r="K155" s="327">
        <f t="shared" si="58"/>
        <v>0</v>
      </c>
    </row>
    <row r="156" spans="1:11" s="5" customFormat="1" ht="24.75" customHeight="1">
      <c r="A156" s="220"/>
      <c r="B156" s="21" t="s">
        <v>736</v>
      </c>
      <c r="C156" s="51"/>
      <c r="D156" s="51"/>
      <c r="E156" s="51">
        <v>2008</v>
      </c>
      <c r="F156" s="130">
        <v>711861</v>
      </c>
      <c r="G156" s="130">
        <v>265548</v>
      </c>
      <c r="H156" s="130"/>
      <c r="I156" s="130">
        <f>F156+G156-H156</f>
        <v>977409</v>
      </c>
      <c r="J156" s="130">
        <f>I156</f>
        <v>977409</v>
      </c>
      <c r="K156" s="328"/>
    </row>
    <row r="157" spans="1:11" s="5" customFormat="1" ht="24.75" customHeight="1">
      <c r="A157" s="220"/>
      <c r="B157" s="21" t="s">
        <v>736</v>
      </c>
      <c r="C157" s="51"/>
      <c r="D157" s="51"/>
      <c r="E157" s="51">
        <v>2009</v>
      </c>
      <c r="F157" s="130">
        <v>101182</v>
      </c>
      <c r="G157" s="130">
        <v>46862</v>
      </c>
      <c r="H157" s="130"/>
      <c r="I157" s="130">
        <f>F157+G157-H157</f>
        <v>148044</v>
      </c>
      <c r="J157" s="130">
        <f>I157</f>
        <v>148044</v>
      </c>
      <c r="K157" s="328"/>
    </row>
    <row r="158" spans="1:11" s="5" customFormat="1" ht="18" customHeight="1">
      <c r="A158" s="240" t="s">
        <v>319</v>
      </c>
      <c r="B158" s="60" t="s">
        <v>344</v>
      </c>
      <c r="C158" s="53" t="s">
        <v>115</v>
      </c>
      <c r="D158" s="55"/>
      <c r="E158" s="55"/>
      <c r="F158" s="133">
        <f aca="true" t="shared" si="59" ref="F158:K158">F159+F164+F166+F168+F170</f>
        <v>151963</v>
      </c>
      <c r="G158" s="133">
        <f t="shared" si="59"/>
        <v>0</v>
      </c>
      <c r="H158" s="133">
        <f t="shared" si="59"/>
        <v>0</v>
      </c>
      <c r="I158" s="133">
        <f t="shared" si="59"/>
        <v>151963</v>
      </c>
      <c r="J158" s="133">
        <f t="shared" si="59"/>
        <v>151963</v>
      </c>
      <c r="K158" s="329">
        <f t="shared" si="59"/>
        <v>0</v>
      </c>
    </row>
    <row r="159" spans="1:11" s="5" customFormat="1" ht="26.25" customHeight="1">
      <c r="A159" s="291" t="s">
        <v>290</v>
      </c>
      <c r="B159" s="292" t="s">
        <v>118</v>
      </c>
      <c r="C159" s="293"/>
      <c r="D159" s="293" t="s">
        <v>117</v>
      </c>
      <c r="E159" s="293"/>
      <c r="F159" s="294">
        <f aca="true" t="shared" si="60" ref="F159:K159">F160+F161+F162+F163</f>
        <v>48057</v>
      </c>
      <c r="G159" s="294">
        <f t="shared" si="60"/>
        <v>0</v>
      </c>
      <c r="H159" s="294">
        <f t="shared" si="60"/>
        <v>0</v>
      </c>
      <c r="I159" s="294">
        <f t="shared" si="60"/>
        <v>48057</v>
      </c>
      <c r="J159" s="294">
        <f t="shared" si="60"/>
        <v>48057</v>
      </c>
      <c r="K159" s="327">
        <f t="shared" si="60"/>
        <v>0</v>
      </c>
    </row>
    <row r="160" spans="1:11" ht="21.75" customHeight="1">
      <c r="A160" s="220"/>
      <c r="B160" s="21" t="s">
        <v>159</v>
      </c>
      <c r="C160" s="52"/>
      <c r="D160" s="52"/>
      <c r="E160" s="52" t="s">
        <v>158</v>
      </c>
      <c r="F160" s="130">
        <v>30857</v>
      </c>
      <c r="G160" s="130"/>
      <c r="H160" s="130"/>
      <c r="I160" s="130">
        <f>F160+G160-H160</f>
        <v>30857</v>
      </c>
      <c r="J160" s="130">
        <f>I160</f>
        <v>30857</v>
      </c>
      <c r="K160" s="328"/>
    </row>
    <row r="161" spans="1:11" ht="24" customHeight="1">
      <c r="A161" s="220"/>
      <c r="B161" s="21" t="s">
        <v>422</v>
      </c>
      <c r="C161" s="52"/>
      <c r="D161" s="52"/>
      <c r="E161" s="59" t="s">
        <v>400</v>
      </c>
      <c r="F161" s="135">
        <v>15000</v>
      </c>
      <c r="G161" s="135"/>
      <c r="H161" s="135"/>
      <c r="I161" s="130">
        <f>F161+G161-H161</f>
        <v>15000</v>
      </c>
      <c r="J161" s="130">
        <f>I161</f>
        <v>15000</v>
      </c>
      <c r="K161" s="332"/>
    </row>
    <row r="162" spans="1:11" ht="21" customHeight="1">
      <c r="A162" s="220"/>
      <c r="B162" s="21" t="s">
        <v>292</v>
      </c>
      <c r="C162" s="52"/>
      <c r="D162" s="52"/>
      <c r="E162" s="52" t="s">
        <v>398</v>
      </c>
      <c r="F162" s="135">
        <v>700</v>
      </c>
      <c r="G162" s="135"/>
      <c r="H162" s="135"/>
      <c r="I162" s="130">
        <f>F162+G162-H162</f>
        <v>700</v>
      </c>
      <c r="J162" s="130">
        <f>I162</f>
        <v>700</v>
      </c>
      <c r="K162" s="332"/>
    </row>
    <row r="163" spans="1:11" ht="18.75" customHeight="1">
      <c r="A163" s="220"/>
      <c r="B163" s="21" t="s">
        <v>332</v>
      </c>
      <c r="C163" s="52"/>
      <c r="D163" s="52"/>
      <c r="E163" s="52" t="s">
        <v>402</v>
      </c>
      <c r="F163" s="135">
        <v>1500</v>
      </c>
      <c r="G163" s="135"/>
      <c r="H163" s="135"/>
      <c r="I163" s="130">
        <f>F163+G163-H163</f>
        <v>1500</v>
      </c>
      <c r="J163" s="130">
        <f>I163</f>
        <v>1500</v>
      </c>
      <c r="K163" s="332"/>
    </row>
    <row r="164" spans="1:11" ht="25.5" customHeight="1">
      <c r="A164" s="291" t="s">
        <v>293</v>
      </c>
      <c r="B164" s="292" t="s">
        <v>415</v>
      </c>
      <c r="C164" s="293"/>
      <c r="D164" s="293" t="s">
        <v>119</v>
      </c>
      <c r="E164" s="293"/>
      <c r="F164" s="294">
        <f aca="true" t="shared" si="61" ref="F164:K164">F165</f>
        <v>50</v>
      </c>
      <c r="G164" s="294">
        <f t="shared" si="61"/>
        <v>0</v>
      </c>
      <c r="H164" s="294">
        <f t="shared" si="61"/>
        <v>0</v>
      </c>
      <c r="I164" s="294">
        <f t="shared" si="61"/>
        <v>50</v>
      </c>
      <c r="J164" s="294">
        <f t="shared" si="61"/>
        <v>50</v>
      </c>
      <c r="K164" s="327">
        <f t="shared" si="61"/>
        <v>0</v>
      </c>
    </row>
    <row r="165" spans="1:11" ht="18.75" customHeight="1">
      <c r="A165" s="220"/>
      <c r="B165" s="21" t="s">
        <v>292</v>
      </c>
      <c r="C165" s="52"/>
      <c r="D165" s="52"/>
      <c r="E165" s="52" t="s">
        <v>398</v>
      </c>
      <c r="F165" s="135">
        <v>50</v>
      </c>
      <c r="G165" s="135"/>
      <c r="H165" s="135"/>
      <c r="I165" s="135">
        <f>F165+G165-H165</f>
        <v>50</v>
      </c>
      <c r="J165" s="135">
        <f>I165</f>
        <v>50</v>
      </c>
      <c r="K165" s="332"/>
    </row>
    <row r="166" spans="1:11" ht="16.5" customHeight="1">
      <c r="A166" s="291" t="s">
        <v>339</v>
      </c>
      <c r="B166" s="292" t="s">
        <v>122</v>
      </c>
      <c r="C166" s="293"/>
      <c r="D166" s="293" t="s">
        <v>121</v>
      </c>
      <c r="E166" s="293"/>
      <c r="F166" s="294">
        <f aca="true" t="shared" si="62" ref="F166:K166">F167</f>
        <v>87000</v>
      </c>
      <c r="G166" s="294">
        <f t="shared" si="62"/>
        <v>0</v>
      </c>
      <c r="H166" s="294">
        <f t="shared" si="62"/>
        <v>0</v>
      </c>
      <c r="I166" s="294">
        <f t="shared" si="62"/>
        <v>87000</v>
      </c>
      <c r="J166" s="294">
        <f t="shared" si="62"/>
        <v>87000</v>
      </c>
      <c r="K166" s="327">
        <f t="shared" si="62"/>
        <v>0</v>
      </c>
    </row>
    <row r="167" spans="1:11" ht="24" customHeight="1">
      <c r="A167" s="220"/>
      <c r="B167" s="21" t="s">
        <v>297</v>
      </c>
      <c r="C167" s="52"/>
      <c r="D167" s="52"/>
      <c r="E167" s="52" t="s">
        <v>400</v>
      </c>
      <c r="F167" s="135">
        <v>87000</v>
      </c>
      <c r="G167" s="135"/>
      <c r="H167" s="135"/>
      <c r="I167" s="135">
        <f>F167+G167-H167</f>
        <v>87000</v>
      </c>
      <c r="J167" s="135">
        <f>I167</f>
        <v>87000</v>
      </c>
      <c r="K167" s="332"/>
    </row>
    <row r="168" spans="1:11" ht="20.25" customHeight="1">
      <c r="A168" s="291" t="s">
        <v>341</v>
      </c>
      <c r="B168" s="292" t="s">
        <v>321</v>
      </c>
      <c r="C168" s="293"/>
      <c r="D168" s="293" t="s">
        <v>123</v>
      </c>
      <c r="E168" s="293"/>
      <c r="F168" s="294">
        <f aca="true" t="shared" si="63" ref="F168:K168">F169</f>
        <v>0</v>
      </c>
      <c r="G168" s="294">
        <f t="shared" si="63"/>
        <v>0</v>
      </c>
      <c r="H168" s="294">
        <f t="shared" si="63"/>
        <v>0</v>
      </c>
      <c r="I168" s="294">
        <f t="shared" si="63"/>
        <v>0</v>
      </c>
      <c r="J168" s="294">
        <f t="shared" si="63"/>
        <v>0</v>
      </c>
      <c r="K168" s="327">
        <f t="shared" si="63"/>
        <v>0</v>
      </c>
    </row>
    <row r="169" spans="1:11" ht="18.75" customHeight="1">
      <c r="A169" s="220"/>
      <c r="B169" s="21" t="s">
        <v>317</v>
      </c>
      <c r="C169" s="59"/>
      <c r="D169" s="59"/>
      <c r="E169" s="59" t="s">
        <v>313</v>
      </c>
      <c r="F169" s="130">
        <v>0</v>
      </c>
      <c r="G169" s="130"/>
      <c r="H169" s="130"/>
      <c r="I169" s="130">
        <f>F169+G169-H169</f>
        <v>0</v>
      </c>
      <c r="J169" s="130">
        <f>I169</f>
        <v>0</v>
      </c>
      <c r="K169" s="328"/>
    </row>
    <row r="170" spans="1:11" ht="18.75" customHeight="1">
      <c r="A170" s="291" t="s">
        <v>342</v>
      </c>
      <c r="B170" s="292" t="s">
        <v>805</v>
      </c>
      <c r="C170" s="295"/>
      <c r="D170" s="295">
        <v>85495</v>
      </c>
      <c r="E170" s="295"/>
      <c r="F170" s="294">
        <f aca="true" t="shared" si="64" ref="F170:K170">F171+F172</f>
        <v>16856</v>
      </c>
      <c r="G170" s="294">
        <f t="shared" si="64"/>
        <v>0</v>
      </c>
      <c r="H170" s="294">
        <f t="shared" si="64"/>
        <v>0</v>
      </c>
      <c r="I170" s="294">
        <f t="shared" si="64"/>
        <v>16856</v>
      </c>
      <c r="J170" s="294">
        <f t="shared" si="64"/>
        <v>16856</v>
      </c>
      <c r="K170" s="327">
        <f t="shared" si="64"/>
        <v>0</v>
      </c>
    </row>
    <row r="171" spans="1:11" ht="18" customHeight="1">
      <c r="A171" s="220"/>
      <c r="B171" s="21" t="s">
        <v>292</v>
      </c>
      <c r="C171" s="221"/>
      <c r="D171" s="221"/>
      <c r="E171" s="52" t="s">
        <v>398</v>
      </c>
      <c r="F171" s="130">
        <v>100</v>
      </c>
      <c r="G171" s="130"/>
      <c r="H171" s="130"/>
      <c r="I171" s="130">
        <f>F171+G171-H171</f>
        <v>100</v>
      </c>
      <c r="J171" s="130">
        <f>I171</f>
        <v>100</v>
      </c>
      <c r="K171" s="328"/>
    </row>
    <row r="172" spans="1:11" ht="23.25" customHeight="1">
      <c r="A172" s="220"/>
      <c r="B172" s="151" t="s">
        <v>663</v>
      </c>
      <c r="C172" s="221"/>
      <c r="D172" s="221"/>
      <c r="E172" s="52" t="s">
        <v>737</v>
      </c>
      <c r="F172" s="130">
        <v>16756</v>
      </c>
      <c r="G172" s="130"/>
      <c r="H172" s="130"/>
      <c r="I172" s="130">
        <f>F172+G172-H172</f>
        <v>16756</v>
      </c>
      <c r="J172" s="130">
        <f>I172</f>
        <v>16756</v>
      </c>
      <c r="K172" s="328"/>
    </row>
    <row r="173" spans="1:11" ht="25.5" customHeight="1">
      <c r="A173" s="240" t="s">
        <v>320</v>
      </c>
      <c r="B173" s="60" t="s">
        <v>446</v>
      </c>
      <c r="C173" s="50">
        <v>900</v>
      </c>
      <c r="D173" s="50"/>
      <c r="E173" s="50"/>
      <c r="F173" s="133">
        <f aca="true" t="shared" si="65" ref="F173:K173">F174</f>
        <v>712773</v>
      </c>
      <c r="G173" s="133">
        <f t="shared" si="65"/>
        <v>0</v>
      </c>
      <c r="H173" s="133">
        <f t="shared" si="65"/>
        <v>0</v>
      </c>
      <c r="I173" s="133">
        <f t="shared" si="65"/>
        <v>712773</v>
      </c>
      <c r="J173" s="133">
        <f t="shared" si="65"/>
        <v>3670</v>
      </c>
      <c r="K173" s="133">
        <f t="shared" si="65"/>
        <v>709103</v>
      </c>
    </row>
    <row r="174" spans="1:11" s="5" customFormat="1" ht="23.25" customHeight="1">
      <c r="A174" s="248" t="s">
        <v>170</v>
      </c>
      <c r="B174" s="292" t="s">
        <v>805</v>
      </c>
      <c r="C174" s="58"/>
      <c r="D174" s="295">
        <v>90095</v>
      </c>
      <c r="E174" s="295"/>
      <c r="F174" s="294">
        <f aca="true" t="shared" si="66" ref="F174:K174">F175+F176</f>
        <v>712773</v>
      </c>
      <c r="G174" s="294">
        <f t="shared" si="66"/>
        <v>0</v>
      </c>
      <c r="H174" s="294">
        <f t="shared" si="66"/>
        <v>0</v>
      </c>
      <c r="I174" s="294">
        <f t="shared" si="66"/>
        <v>712773</v>
      </c>
      <c r="J174" s="294">
        <f t="shared" si="66"/>
        <v>3670</v>
      </c>
      <c r="K174" s="327">
        <f t="shared" si="66"/>
        <v>709103</v>
      </c>
    </row>
    <row r="175" spans="1:11" s="5" customFormat="1" ht="36" customHeight="1">
      <c r="A175" s="244"/>
      <c r="B175" s="21" t="s">
        <v>171</v>
      </c>
      <c r="C175" s="51"/>
      <c r="D175" s="51"/>
      <c r="E175" s="51">
        <v>2440</v>
      </c>
      <c r="F175" s="130">
        <v>3670</v>
      </c>
      <c r="G175" s="130"/>
      <c r="H175" s="130"/>
      <c r="I175" s="130">
        <f>F175+G175-H175</f>
        <v>3670</v>
      </c>
      <c r="J175" s="130">
        <f>I175</f>
        <v>3670</v>
      </c>
      <c r="K175" s="328"/>
    </row>
    <row r="176" spans="1:11" s="5" customFormat="1" ht="45.75" customHeight="1">
      <c r="A176" s="244"/>
      <c r="B176" s="153" t="s">
        <v>23</v>
      </c>
      <c r="C176" s="51"/>
      <c r="D176" s="51"/>
      <c r="E176" s="51">
        <v>6260</v>
      </c>
      <c r="F176" s="130">
        <v>709103</v>
      </c>
      <c r="G176" s="130"/>
      <c r="H176" s="130"/>
      <c r="I176" s="130">
        <f>F176+G176-H176</f>
        <v>709103</v>
      </c>
      <c r="J176" s="130"/>
      <c r="K176" s="328">
        <f>I176</f>
        <v>709103</v>
      </c>
    </row>
    <row r="177" spans="1:12" ht="18.75" customHeight="1">
      <c r="A177" s="250"/>
      <c r="B177" s="251" t="s">
        <v>367</v>
      </c>
      <c r="C177" s="252"/>
      <c r="D177" s="252"/>
      <c r="E177" s="252"/>
      <c r="F177" s="253">
        <f aca="true" t="shared" si="67" ref="F177:K177">F8+F15+F18+F25+F33+F41+F57+F60+F70+F74+F83+F107+F119+F143+F158+F173</f>
        <v>42357958</v>
      </c>
      <c r="G177" s="253">
        <f t="shared" si="67"/>
        <v>1223003</v>
      </c>
      <c r="H177" s="253">
        <f t="shared" si="67"/>
        <v>0</v>
      </c>
      <c r="I177" s="253">
        <f t="shared" si="67"/>
        <v>43580961</v>
      </c>
      <c r="J177" s="253">
        <f t="shared" si="67"/>
        <v>36156999</v>
      </c>
      <c r="K177" s="451">
        <f t="shared" si="67"/>
        <v>7423962</v>
      </c>
      <c r="L177" s="35"/>
    </row>
    <row r="178" spans="1:11" ht="15" customHeight="1">
      <c r="A178" s="62"/>
      <c r="B178" s="499" t="s">
        <v>368</v>
      </c>
      <c r="C178" s="499"/>
      <c r="D178" s="499"/>
      <c r="E178" s="499"/>
      <c r="F178" s="132">
        <f aca="true" t="shared" si="68" ref="F178:K178">SUM(F179:F183)</f>
        <v>10140655</v>
      </c>
      <c r="G178" s="132">
        <f t="shared" si="68"/>
        <v>0</v>
      </c>
      <c r="H178" s="132">
        <f t="shared" si="68"/>
        <v>0</v>
      </c>
      <c r="I178" s="132">
        <f t="shared" si="68"/>
        <v>10140655</v>
      </c>
      <c r="J178" s="132">
        <f t="shared" si="68"/>
        <v>5980197</v>
      </c>
      <c r="K178" s="452">
        <f t="shared" si="68"/>
        <v>4160458</v>
      </c>
    </row>
    <row r="179" spans="1:11" ht="15" customHeight="1">
      <c r="A179" s="220"/>
      <c r="B179" s="500" t="s">
        <v>408</v>
      </c>
      <c r="C179" s="500"/>
      <c r="D179" s="500"/>
      <c r="E179" s="500"/>
      <c r="F179" s="130">
        <f aca="true" t="shared" si="69" ref="F179:K179">F101+F123+F128+F137+F169</f>
        <v>406096</v>
      </c>
      <c r="G179" s="130">
        <f t="shared" si="69"/>
        <v>0</v>
      </c>
      <c r="H179" s="130">
        <f t="shared" si="69"/>
        <v>0</v>
      </c>
      <c r="I179" s="130">
        <f t="shared" si="69"/>
        <v>406096</v>
      </c>
      <c r="J179" s="130">
        <f t="shared" si="69"/>
        <v>406096</v>
      </c>
      <c r="K179" s="328">
        <f t="shared" si="69"/>
        <v>0</v>
      </c>
    </row>
    <row r="180" spans="1:11" ht="15.75" customHeight="1">
      <c r="A180" s="220"/>
      <c r="B180" s="500" t="s">
        <v>604</v>
      </c>
      <c r="C180" s="500"/>
      <c r="D180" s="500"/>
      <c r="E180" s="500"/>
      <c r="F180" s="130">
        <f aca="true" t="shared" si="70" ref="F180:K180">F10+F32+F35+F37+F40+F43+F52+F63+F67+F68+F112+F130+F141</f>
        <v>5175294</v>
      </c>
      <c r="G180" s="130">
        <f t="shared" si="70"/>
        <v>0</v>
      </c>
      <c r="H180" s="130">
        <f t="shared" si="70"/>
        <v>0</v>
      </c>
      <c r="I180" s="130">
        <f t="shared" si="70"/>
        <v>5175294</v>
      </c>
      <c r="J180" s="130">
        <f t="shared" si="70"/>
        <v>4875294</v>
      </c>
      <c r="K180" s="328">
        <f t="shared" si="70"/>
        <v>300000</v>
      </c>
    </row>
    <row r="181" spans="1:11" ht="15.75" customHeight="1">
      <c r="A181" s="220"/>
      <c r="B181" s="511" t="s">
        <v>605</v>
      </c>
      <c r="C181" s="511"/>
      <c r="D181" s="511"/>
      <c r="E181" s="511"/>
      <c r="F181" s="130">
        <f aca="true" t="shared" si="71" ref="F181:K181">F142</f>
        <v>60900</v>
      </c>
      <c r="G181" s="130">
        <f t="shared" si="71"/>
        <v>0</v>
      </c>
      <c r="H181" s="130">
        <f t="shared" si="71"/>
        <v>0</v>
      </c>
      <c r="I181" s="130">
        <f t="shared" si="71"/>
        <v>60900</v>
      </c>
      <c r="J181" s="130">
        <f t="shared" si="71"/>
        <v>60900</v>
      </c>
      <c r="K181" s="328">
        <f t="shared" si="71"/>
        <v>0</v>
      </c>
    </row>
    <row r="182" spans="1:11" ht="15" customHeight="1">
      <c r="A182" s="220"/>
      <c r="B182" s="511" t="s">
        <v>410</v>
      </c>
      <c r="C182" s="511"/>
      <c r="D182" s="511"/>
      <c r="E182" s="511"/>
      <c r="F182" s="130">
        <f aca="true" t="shared" si="72" ref="F182:K182">F24+F56+F66+F104+F105+F118+F124+F133+F134</f>
        <v>3535592</v>
      </c>
      <c r="G182" s="130">
        <f t="shared" si="72"/>
        <v>0</v>
      </c>
      <c r="H182" s="130">
        <f t="shared" si="72"/>
        <v>0</v>
      </c>
      <c r="I182" s="130">
        <f t="shared" si="72"/>
        <v>3535592</v>
      </c>
      <c r="J182" s="130">
        <f t="shared" si="72"/>
        <v>634237</v>
      </c>
      <c r="K182" s="328">
        <f t="shared" si="72"/>
        <v>2901355</v>
      </c>
    </row>
    <row r="183" spans="1:11" ht="15.75" customHeight="1">
      <c r="A183" s="220"/>
      <c r="B183" s="511" t="s">
        <v>622</v>
      </c>
      <c r="C183" s="511"/>
      <c r="D183" s="511"/>
      <c r="E183" s="511"/>
      <c r="F183" s="130">
        <f aca="true" t="shared" si="73" ref="F183:K183">F12+F23+F64+F65+F117+F145+F154+F174</f>
        <v>962773</v>
      </c>
      <c r="G183" s="130">
        <f t="shared" si="73"/>
        <v>0</v>
      </c>
      <c r="H183" s="130">
        <f t="shared" si="73"/>
        <v>0</v>
      </c>
      <c r="I183" s="130">
        <f t="shared" si="73"/>
        <v>962773</v>
      </c>
      <c r="J183" s="130">
        <f t="shared" si="73"/>
        <v>3670</v>
      </c>
      <c r="K183" s="130">
        <f t="shared" si="73"/>
        <v>959103</v>
      </c>
    </row>
    <row r="184" spans="1:11" ht="15.75" customHeight="1">
      <c r="A184" s="254"/>
      <c r="B184" s="505" t="s">
        <v>698</v>
      </c>
      <c r="C184" s="506"/>
      <c r="D184" s="506"/>
      <c r="E184" s="507"/>
      <c r="F184" s="217">
        <f aca="true" t="shared" si="74" ref="F184:K184">F22+F102+F106+F110+F152+F156+F157</f>
        <v>3450617</v>
      </c>
      <c r="G184" s="217">
        <f t="shared" si="74"/>
        <v>1223003</v>
      </c>
      <c r="H184" s="217">
        <f t="shared" si="74"/>
        <v>0</v>
      </c>
      <c r="I184" s="217">
        <f t="shared" si="74"/>
        <v>4673620</v>
      </c>
      <c r="J184" s="217">
        <f t="shared" si="74"/>
        <v>1419321</v>
      </c>
      <c r="K184" s="217">
        <f t="shared" si="74"/>
        <v>3254299</v>
      </c>
    </row>
    <row r="185" spans="1:11" ht="17.25" customHeight="1">
      <c r="A185" s="254"/>
      <c r="B185" s="505" t="s">
        <v>727</v>
      </c>
      <c r="C185" s="506"/>
      <c r="D185" s="506"/>
      <c r="E185" s="507"/>
      <c r="F185" s="217">
        <f aca="true" t="shared" si="75" ref="F185:K185">F75+F77+F81</f>
        <v>22652989</v>
      </c>
      <c r="G185" s="217">
        <f t="shared" si="75"/>
        <v>0</v>
      </c>
      <c r="H185" s="217">
        <f t="shared" si="75"/>
        <v>0</v>
      </c>
      <c r="I185" s="217">
        <f t="shared" si="75"/>
        <v>22652989</v>
      </c>
      <c r="J185" s="217">
        <f t="shared" si="75"/>
        <v>22652989</v>
      </c>
      <c r="K185" s="334">
        <f t="shared" si="75"/>
        <v>0</v>
      </c>
    </row>
    <row r="186" spans="1:11" ht="16.5" customHeight="1" thickBot="1">
      <c r="A186" s="255"/>
      <c r="B186" s="510" t="s">
        <v>25</v>
      </c>
      <c r="C186" s="510"/>
      <c r="D186" s="510"/>
      <c r="E186" s="510"/>
      <c r="F186" s="256">
        <f aca="true" t="shared" si="76" ref="F186:K186">F14+F17+F20+F21+F27+F28+F29+F30+F31+F39+F45+F46+F47+F48+F49+F50+F54+F55+F59+F62+F85+F86+F87+F89+F90+F91+F92+F93+F95+F97+F98+F99+F100+F103+F109+F114+F115+F121+F122+F126+F127+F132+F136+F139+F147+F149+F150+F151+F153+F160+F161+F162+F163+F165+F167+F171+F172+F80+F72+F73</f>
        <v>6113697</v>
      </c>
      <c r="G186" s="256">
        <f t="shared" si="76"/>
        <v>0</v>
      </c>
      <c r="H186" s="256">
        <f t="shared" si="76"/>
        <v>0</v>
      </c>
      <c r="I186" s="256">
        <f t="shared" si="76"/>
        <v>6113697</v>
      </c>
      <c r="J186" s="256">
        <f t="shared" si="76"/>
        <v>6104492</v>
      </c>
      <c r="K186" s="453">
        <f t="shared" si="76"/>
        <v>9205</v>
      </c>
    </row>
    <row r="187" spans="1:11" ht="18" customHeight="1">
      <c r="A187" s="257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</row>
    <row r="188" spans="1:11" ht="14.25" customHeight="1">
      <c r="A188" s="257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</row>
    <row r="189" spans="1:11" ht="14.25" customHeight="1">
      <c r="A189" s="257"/>
      <c r="B189" s="258" t="s">
        <v>447</v>
      </c>
      <c r="C189" s="258"/>
      <c r="D189" s="258"/>
      <c r="E189" s="258"/>
      <c r="F189" s="258"/>
      <c r="G189" s="258"/>
      <c r="H189" s="258"/>
      <c r="I189" s="258"/>
      <c r="J189" s="258"/>
      <c r="K189" s="258"/>
    </row>
    <row r="190" spans="1:12" ht="14.25" customHeight="1">
      <c r="A190" s="257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6"/>
    </row>
    <row r="191" spans="1:11" ht="12.75">
      <c r="A191" s="257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</row>
  </sheetData>
  <mergeCells count="17">
    <mergeCell ref="A5:A6"/>
    <mergeCell ref="C5:E5"/>
    <mergeCell ref="F5:F6"/>
    <mergeCell ref="B180:E180"/>
    <mergeCell ref="B184:E184"/>
    <mergeCell ref="B185:E185"/>
    <mergeCell ref="J5:K5"/>
    <mergeCell ref="B186:E186"/>
    <mergeCell ref="B182:E182"/>
    <mergeCell ref="B183:E183"/>
    <mergeCell ref="B181:E181"/>
    <mergeCell ref="D2:K2"/>
    <mergeCell ref="B3:K3"/>
    <mergeCell ref="B178:E178"/>
    <mergeCell ref="B179:E179"/>
    <mergeCell ref="I5:I6"/>
    <mergeCell ref="G5:H5"/>
  </mergeCells>
  <printOptions/>
  <pageMargins left="0.5118110236220472" right="0.03937007874015748" top="0.6299212598425197" bottom="0.3937007874015748" header="0.4330708661417323" footer="0.31496062992125984"/>
  <pageSetup horizontalDpi="600" verticalDpi="600" orientation="portrait" paperSize="9" scale="85" r:id="rId1"/>
  <headerFooter alignWithMargins="0">
    <oddFooter>&amp;CStrona &amp;P</oddFooter>
  </headerFooter>
  <rowBreaks count="5" manualBreakCount="5">
    <brk id="43" max="10" man="1"/>
    <brk id="82" max="10" man="1"/>
    <brk id="118" max="10" man="1"/>
    <brk id="157" max="10" man="1"/>
    <brk id="1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5"/>
  <sheetViews>
    <sheetView zoomScaleSheetLayoutView="75" workbookViewId="0" topLeftCell="A1">
      <selection activeCell="D1" sqref="D1:N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519" t="s">
        <v>901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2:18" ht="21.75" customHeight="1" thickBot="1">
      <c r="B2" s="520" t="s">
        <v>592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7"/>
      <c r="P2" s="7"/>
      <c r="Q2" s="7"/>
      <c r="R2" s="7"/>
    </row>
    <row r="3" spans="1:87" ht="15.75" customHeight="1">
      <c r="A3" s="488" t="s">
        <v>434</v>
      </c>
      <c r="B3" s="485" t="s">
        <v>435</v>
      </c>
      <c r="C3" s="524" t="s">
        <v>161</v>
      </c>
      <c r="D3" s="524" t="s">
        <v>624</v>
      </c>
      <c r="E3" s="522" t="s">
        <v>597</v>
      </c>
      <c r="F3" s="523"/>
      <c r="G3" s="524" t="s">
        <v>594</v>
      </c>
      <c r="H3" s="522" t="s">
        <v>137</v>
      </c>
      <c r="I3" s="492"/>
      <c r="J3" s="492"/>
      <c r="K3" s="492"/>
      <c r="L3" s="492"/>
      <c r="M3" s="492"/>
      <c r="N3" s="493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ht="13.5" customHeight="1">
      <c r="A4" s="489"/>
      <c r="B4" s="486"/>
      <c r="C4" s="525"/>
      <c r="D4" s="525"/>
      <c r="E4" s="491" t="s">
        <v>595</v>
      </c>
      <c r="F4" s="491" t="s">
        <v>596</v>
      </c>
      <c r="G4" s="525"/>
      <c r="H4" s="491" t="s">
        <v>375</v>
      </c>
      <c r="I4" s="494" t="s">
        <v>192</v>
      </c>
      <c r="J4" s="495"/>
      <c r="K4" s="495"/>
      <c r="L4" s="495"/>
      <c r="M4" s="496"/>
      <c r="N4" s="517" t="s">
        <v>416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</row>
    <row r="5" spans="1:87" ht="40.5" customHeight="1">
      <c r="A5" s="490"/>
      <c r="B5" s="487"/>
      <c r="C5" s="526"/>
      <c r="D5" s="526"/>
      <c r="E5" s="526"/>
      <c r="F5" s="526"/>
      <c r="G5" s="526"/>
      <c r="H5" s="526"/>
      <c r="I5" s="310" t="s">
        <v>865</v>
      </c>
      <c r="J5" s="310" t="s">
        <v>864</v>
      </c>
      <c r="K5" s="310" t="s">
        <v>185</v>
      </c>
      <c r="L5" s="310" t="s">
        <v>863</v>
      </c>
      <c r="M5" s="310" t="s">
        <v>141</v>
      </c>
      <c r="N5" s="518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</row>
    <row r="6" spans="1:87" ht="12" customHeight="1">
      <c r="A6" s="109">
        <v>1</v>
      </c>
      <c r="B6" s="319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262">
        <v>14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</row>
    <row r="7" spans="1:87" ht="18" customHeight="1">
      <c r="A7" s="98" t="s">
        <v>436</v>
      </c>
      <c r="B7" s="99"/>
      <c r="C7" s="43" t="s">
        <v>438</v>
      </c>
      <c r="D7" s="142">
        <f>D8+D11</f>
        <v>71700</v>
      </c>
      <c r="E7" s="142">
        <f>E8+E11</f>
        <v>0</v>
      </c>
      <c r="F7" s="142">
        <f>F8+F11</f>
        <v>0</v>
      </c>
      <c r="G7" s="142">
        <f>G8+G11</f>
        <v>71700</v>
      </c>
      <c r="H7" s="142">
        <f>H8+H11</f>
        <v>71700</v>
      </c>
      <c r="I7" s="142">
        <f aca="true" t="shared" si="0" ref="I7:N7">I8+I11</f>
        <v>10000</v>
      </c>
      <c r="J7" s="142">
        <f t="shared" si="0"/>
        <v>0</v>
      </c>
      <c r="K7" s="142">
        <f t="shared" si="0"/>
        <v>1700</v>
      </c>
      <c r="L7" s="142">
        <f t="shared" si="0"/>
        <v>0</v>
      </c>
      <c r="M7" s="142">
        <f t="shared" si="0"/>
        <v>0</v>
      </c>
      <c r="N7" s="143">
        <f t="shared" si="0"/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</row>
    <row r="8" spans="1:87" ht="15.75" customHeight="1">
      <c r="A8" s="95" t="s">
        <v>761</v>
      </c>
      <c r="B8" s="96"/>
      <c r="C8" s="339" t="s">
        <v>280</v>
      </c>
      <c r="D8" s="138">
        <f>D9+D10</f>
        <v>70000</v>
      </c>
      <c r="E8" s="138">
        <f>E9+E10</f>
        <v>0</v>
      </c>
      <c r="F8" s="138">
        <f>F9+F10</f>
        <v>0</v>
      </c>
      <c r="G8" s="138">
        <f>G9+G10</f>
        <v>70000</v>
      </c>
      <c r="H8" s="138">
        <f>H9+H10</f>
        <v>70000</v>
      </c>
      <c r="I8" s="138">
        <f aca="true" t="shared" si="1" ref="I8:N8">I9+I10</f>
        <v>10000</v>
      </c>
      <c r="J8" s="138">
        <f t="shared" si="1"/>
        <v>0</v>
      </c>
      <c r="K8" s="138">
        <f t="shared" si="1"/>
        <v>0</v>
      </c>
      <c r="L8" s="138">
        <f t="shared" si="1"/>
        <v>0</v>
      </c>
      <c r="M8" s="138">
        <f t="shared" si="1"/>
        <v>0</v>
      </c>
      <c r="N8" s="139">
        <f t="shared" si="1"/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</row>
    <row r="9" spans="1:87" ht="14.25" customHeight="1">
      <c r="A9" s="223"/>
      <c r="B9" s="150" t="s">
        <v>370</v>
      </c>
      <c r="C9" s="153" t="s">
        <v>371</v>
      </c>
      <c r="D9" s="149">
        <v>10000</v>
      </c>
      <c r="E9" s="149"/>
      <c r="F9" s="149"/>
      <c r="G9" s="149">
        <f>D9+E9-F9</f>
        <v>10000</v>
      </c>
      <c r="H9" s="149">
        <f>G9</f>
        <v>10000</v>
      </c>
      <c r="I9" s="149">
        <f>H9</f>
        <v>10000</v>
      </c>
      <c r="J9" s="149"/>
      <c r="K9" s="149"/>
      <c r="L9" s="149"/>
      <c r="M9" s="149"/>
      <c r="N9" s="17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</row>
    <row r="10" spans="1:87" ht="15.75" customHeight="1">
      <c r="A10" s="97"/>
      <c r="B10" s="28" t="s">
        <v>753</v>
      </c>
      <c r="C10" s="21" t="s">
        <v>823</v>
      </c>
      <c r="D10" s="77">
        <v>60000</v>
      </c>
      <c r="E10" s="77"/>
      <c r="F10" s="77"/>
      <c r="G10" s="149">
        <f>D10+E10-F10</f>
        <v>60000</v>
      </c>
      <c r="H10" s="149">
        <f>G10</f>
        <v>60000</v>
      </c>
      <c r="I10" s="77"/>
      <c r="J10" s="140">
        <v>0</v>
      </c>
      <c r="K10" s="141">
        <v>0</v>
      </c>
      <c r="L10" s="144"/>
      <c r="M10" s="144"/>
      <c r="N10" s="21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1:87" ht="17.25" customHeight="1">
      <c r="A11" s="95" t="s">
        <v>294</v>
      </c>
      <c r="B11" s="96"/>
      <c r="C11" s="64" t="s">
        <v>805</v>
      </c>
      <c r="D11" s="138">
        <f>D12</f>
        <v>1700</v>
      </c>
      <c r="E11" s="138">
        <f>E12</f>
        <v>0</v>
      </c>
      <c r="F11" s="138">
        <f>F12</f>
        <v>0</v>
      </c>
      <c r="G11" s="138">
        <f>G12</f>
        <v>1700</v>
      </c>
      <c r="H11" s="138">
        <f aca="true" t="shared" si="2" ref="H11:N11">H12</f>
        <v>1700</v>
      </c>
      <c r="I11" s="138">
        <f t="shared" si="2"/>
        <v>0</v>
      </c>
      <c r="J11" s="138">
        <f t="shared" si="2"/>
        <v>0</v>
      </c>
      <c r="K11" s="138">
        <f t="shared" si="2"/>
        <v>1700</v>
      </c>
      <c r="L11" s="138">
        <f t="shared" si="2"/>
        <v>0</v>
      </c>
      <c r="M11" s="138">
        <f t="shared" si="2"/>
        <v>0</v>
      </c>
      <c r="N11" s="139">
        <f t="shared" si="2"/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</row>
    <row r="12" spans="1:14" s="35" customFormat="1" ht="25.5" customHeight="1">
      <c r="A12" s="97"/>
      <c r="B12" s="28" t="s">
        <v>501</v>
      </c>
      <c r="C12" s="21" t="s">
        <v>502</v>
      </c>
      <c r="D12" s="77">
        <v>1700</v>
      </c>
      <c r="E12" s="77"/>
      <c r="F12" s="77"/>
      <c r="G12" s="77">
        <f>D12+E12-F12</f>
        <v>1700</v>
      </c>
      <c r="H12" s="77">
        <f>G12</f>
        <v>1700</v>
      </c>
      <c r="I12" s="77">
        <v>0</v>
      </c>
      <c r="J12" s="140">
        <v>0</v>
      </c>
      <c r="K12" s="140">
        <f>H12</f>
        <v>1700</v>
      </c>
      <c r="L12" s="144"/>
      <c r="M12" s="144"/>
      <c r="N12" s="215"/>
    </row>
    <row r="13" spans="1:14" s="35" customFormat="1" ht="17.25" customHeight="1">
      <c r="A13" s="98" t="s">
        <v>762</v>
      </c>
      <c r="B13" s="99"/>
      <c r="C13" s="43" t="s">
        <v>763</v>
      </c>
      <c r="D13" s="142">
        <f>D14+D16</f>
        <v>169683</v>
      </c>
      <c r="E13" s="142">
        <f>E14+E16</f>
        <v>0</v>
      </c>
      <c r="F13" s="142">
        <f>F14+F16</f>
        <v>0</v>
      </c>
      <c r="G13" s="142">
        <f>G14+G16</f>
        <v>169683</v>
      </c>
      <c r="H13" s="142">
        <f aca="true" t="shared" si="3" ref="H13:N13">H14+H16</f>
        <v>169683</v>
      </c>
      <c r="I13" s="142">
        <f t="shared" si="3"/>
        <v>0</v>
      </c>
      <c r="J13" s="142">
        <f t="shared" si="3"/>
        <v>0</v>
      </c>
      <c r="K13" s="142">
        <f t="shared" si="3"/>
        <v>0</v>
      </c>
      <c r="L13" s="142">
        <f t="shared" si="3"/>
        <v>0</v>
      </c>
      <c r="M13" s="142">
        <f t="shared" si="3"/>
        <v>0</v>
      </c>
      <c r="N13" s="143">
        <f t="shared" si="3"/>
        <v>0</v>
      </c>
    </row>
    <row r="14" spans="1:14" s="35" customFormat="1" ht="18" customHeight="1">
      <c r="A14" s="100" t="s">
        <v>379</v>
      </c>
      <c r="B14" s="101"/>
      <c r="C14" s="63" t="s">
        <v>378</v>
      </c>
      <c r="D14" s="138">
        <f>D15</f>
        <v>150943</v>
      </c>
      <c r="E14" s="138">
        <f>E15</f>
        <v>0</v>
      </c>
      <c r="F14" s="138">
        <f>F15</f>
        <v>0</v>
      </c>
      <c r="G14" s="138">
        <f>G15</f>
        <v>150943</v>
      </c>
      <c r="H14" s="138">
        <f aca="true" t="shared" si="4" ref="H14:N14">H15</f>
        <v>150943</v>
      </c>
      <c r="I14" s="138">
        <f t="shared" si="4"/>
        <v>0</v>
      </c>
      <c r="J14" s="138">
        <f t="shared" si="4"/>
        <v>0</v>
      </c>
      <c r="K14" s="138">
        <f t="shared" si="4"/>
        <v>0</v>
      </c>
      <c r="L14" s="138">
        <f t="shared" si="4"/>
        <v>0</v>
      </c>
      <c r="M14" s="138">
        <f t="shared" si="4"/>
        <v>0</v>
      </c>
      <c r="N14" s="139">
        <f t="shared" si="4"/>
        <v>0</v>
      </c>
    </row>
    <row r="15" spans="1:14" s="35" customFormat="1" ht="16.5" customHeight="1">
      <c r="A15" s="102"/>
      <c r="B15" s="27">
        <v>3030</v>
      </c>
      <c r="C15" s="22" t="s">
        <v>798</v>
      </c>
      <c r="D15" s="77">
        <v>150943</v>
      </c>
      <c r="E15" s="77"/>
      <c r="F15" s="77"/>
      <c r="G15" s="77">
        <f>D15+E15-F15</f>
        <v>150943</v>
      </c>
      <c r="H15" s="77">
        <f>G15</f>
        <v>150943</v>
      </c>
      <c r="I15" s="77">
        <v>0</v>
      </c>
      <c r="J15" s="140">
        <v>0</v>
      </c>
      <c r="K15" s="141">
        <v>0</v>
      </c>
      <c r="L15" s="144"/>
      <c r="M15" s="144"/>
      <c r="N15" s="215"/>
    </row>
    <row r="16" spans="1:14" s="35" customFormat="1" ht="16.5" customHeight="1">
      <c r="A16" s="100" t="s">
        <v>764</v>
      </c>
      <c r="B16" s="101"/>
      <c r="C16" s="63" t="s">
        <v>765</v>
      </c>
      <c r="D16" s="138">
        <f>D18+D17</f>
        <v>18740</v>
      </c>
      <c r="E16" s="138">
        <f>E18+E17</f>
        <v>0</v>
      </c>
      <c r="F16" s="138">
        <f>F18+F17</f>
        <v>0</v>
      </c>
      <c r="G16" s="138">
        <f>G18+G17</f>
        <v>18740</v>
      </c>
      <c r="H16" s="138">
        <f aca="true" t="shared" si="5" ref="H16:N16">H18+H17</f>
        <v>18740</v>
      </c>
      <c r="I16" s="138">
        <f t="shared" si="5"/>
        <v>0</v>
      </c>
      <c r="J16" s="138">
        <f t="shared" si="5"/>
        <v>0</v>
      </c>
      <c r="K16" s="138">
        <f t="shared" si="5"/>
        <v>0</v>
      </c>
      <c r="L16" s="138">
        <f t="shared" si="5"/>
        <v>0</v>
      </c>
      <c r="M16" s="138">
        <f t="shared" si="5"/>
        <v>0</v>
      </c>
      <c r="N16" s="139">
        <f t="shared" si="5"/>
        <v>0</v>
      </c>
    </row>
    <row r="17" spans="1:14" s="35" customFormat="1" ht="16.5" customHeight="1">
      <c r="A17" s="103"/>
      <c r="B17" s="28" t="s">
        <v>748</v>
      </c>
      <c r="C17" s="22" t="s">
        <v>749</v>
      </c>
      <c r="D17" s="77">
        <v>500</v>
      </c>
      <c r="E17" s="77"/>
      <c r="F17" s="77"/>
      <c r="G17" s="77">
        <f>D17+E17-F17</f>
        <v>500</v>
      </c>
      <c r="H17" s="77">
        <f>G17</f>
        <v>500</v>
      </c>
      <c r="I17" s="77">
        <v>0</v>
      </c>
      <c r="J17" s="77"/>
      <c r="K17" s="144">
        <v>0</v>
      </c>
      <c r="L17" s="144"/>
      <c r="M17" s="144"/>
      <c r="N17" s="215"/>
    </row>
    <row r="18" spans="1:14" s="35" customFormat="1" ht="16.5" customHeight="1">
      <c r="A18" s="102"/>
      <c r="B18" s="28" t="s">
        <v>753</v>
      </c>
      <c r="C18" s="22" t="s">
        <v>823</v>
      </c>
      <c r="D18" s="77">
        <v>18240</v>
      </c>
      <c r="E18" s="77"/>
      <c r="F18" s="77"/>
      <c r="G18" s="77">
        <f>D18+E18-F18</f>
        <v>18240</v>
      </c>
      <c r="H18" s="77">
        <f>G18</f>
        <v>18240</v>
      </c>
      <c r="I18" s="77">
        <v>0</v>
      </c>
      <c r="J18" s="140"/>
      <c r="K18" s="141">
        <v>0</v>
      </c>
      <c r="L18" s="144"/>
      <c r="M18" s="144"/>
      <c r="N18" s="215"/>
    </row>
    <row r="19" spans="1:14" s="35" customFormat="1" ht="17.25" customHeight="1">
      <c r="A19" s="98" t="s">
        <v>766</v>
      </c>
      <c r="B19" s="99"/>
      <c r="C19" s="43" t="s">
        <v>767</v>
      </c>
      <c r="D19" s="142">
        <f aca="true" t="shared" si="6" ref="D19:N19">D20</f>
        <v>9989884</v>
      </c>
      <c r="E19" s="142">
        <f t="shared" si="6"/>
        <v>0</v>
      </c>
      <c r="F19" s="142">
        <f t="shared" si="6"/>
        <v>0</v>
      </c>
      <c r="G19" s="142">
        <f t="shared" si="6"/>
        <v>9989884</v>
      </c>
      <c r="H19" s="142">
        <f t="shared" si="6"/>
        <v>1773898</v>
      </c>
      <c r="I19" s="142">
        <f t="shared" si="6"/>
        <v>522383</v>
      </c>
      <c r="J19" s="142">
        <f t="shared" si="6"/>
        <v>92143</v>
      </c>
      <c r="K19" s="142">
        <f t="shared" si="6"/>
        <v>0</v>
      </c>
      <c r="L19" s="142">
        <f t="shared" si="6"/>
        <v>0</v>
      </c>
      <c r="M19" s="142">
        <f t="shared" si="6"/>
        <v>0</v>
      </c>
      <c r="N19" s="143">
        <f t="shared" si="6"/>
        <v>8215986</v>
      </c>
    </row>
    <row r="20" spans="1:14" s="35" customFormat="1" ht="15.75" customHeight="1">
      <c r="A20" s="100" t="s">
        <v>768</v>
      </c>
      <c r="B20" s="101"/>
      <c r="C20" s="63" t="s">
        <v>769</v>
      </c>
      <c r="D20" s="138">
        <f>SUM(D21:D46)</f>
        <v>9989884</v>
      </c>
      <c r="E20" s="138">
        <f>SUM(E21:E46)</f>
        <v>0</v>
      </c>
      <c r="F20" s="138">
        <f>SUM(F21:F46)</f>
        <v>0</v>
      </c>
      <c r="G20" s="138">
        <f>SUM(G21:G46)</f>
        <v>9989884</v>
      </c>
      <c r="H20" s="138">
        <f>SUM(H21:H46)</f>
        <v>1773898</v>
      </c>
      <c r="I20" s="138">
        <f aca="true" t="shared" si="7" ref="I20:N20">SUM(I21:I46)</f>
        <v>522383</v>
      </c>
      <c r="J20" s="138">
        <f t="shared" si="7"/>
        <v>92143</v>
      </c>
      <c r="K20" s="138">
        <f t="shared" si="7"/>
        <v>0</v>
      </c>
      <c r="L20" s="138">
        <f t="shared" si="7"/>
        <v>0</v>
      </c>
      <c r="M20" s="138">
        <f t="shared" si="7"/>
        <v>0</v>
      </c>
      <c r="N20" s="139">
        <f t="shared" si="7"/>
        <v>8215986</v>
      </c>
    </row>
    <row r="21" spans="1:14" s="68" customFormat="1" ht="15.75" customHeight="1">
      <c r="A21" s="97"/>
      <c r="B21" s="28" t="s">
        <v>439</v>
      </c>
      <c r="C21" s="65" t="s">
        <v>369</v>
      </c>
      <c r="D21" s="145">
        <v>5700</v>
      </c>
      <c r="E21" s="145"/>
      <c r="F21" s="145"/>
      <c r="G21" s="145">
        <f>D21+E21-F21</f>
        <v>5700</v>
      </c>
      <c r="H21" s="144">
        <f>G21</f>
        <v>5700</v>
      </c>
      <c r="I21" s="145">
        <v>0</v>
      </c>
      <c r="J21" s="140"/>
      <c r="K21" s="141">
        <v>0</v>
      </c>
      <c r="L21" s="144"/>
      <c r="M21" s="144"/>
      <c r="N21" s="215"/>
    </row>
    <row r="22" spans="1:14" s="35" customFormat="1" ht="15" customHeight="1">
      <c r="A22" s="97"/>
      <c r="B22" s="28" t="s">
        <v>741</v>
      </c>
      <c r="C22" s="21" t="s">
        <v>742</v>
      </c>
      <c r="D22" s="77">
        <v>485029</v>
      </c>
      <c r="E22" s="77"/>
      <c r="F22" s="77"/>
      <c r="G22" s="145">
        <f aca="true" t="shared" si="8" ref="G22:G46">D22+E22-F22</f>
        <v>485029</v>
      </c>
      <c r="H22" s="144">
        <f aca="true" t="shared" si="9" ref="H22:H41">G22</f>
        <v>485029</v>
      </c>
      <c r="I22" s="77">
        <f>H22</f>
        <v>485029</v>
      </c>
      <c r="J22" s="140"/>
      <c r="K22" s="141">
        <v>0</v>
      </c>
      <c r="L22" s="144"/>
      <c r="M22" s="144"/>
      <c r="N22" s="215"/>
    </row>
    <row r="23" spans="1:14" s="35" customFormat="1" ht="15.75" customHeight="1">
      <c r="A23" s="97"/>
      <c r="B23" s="28" t="s">
        <v>744</v>
      </c>
      <c r="C23" s="21" t="s">
        <v>745</v>
      </c>
      <c r="D23" s="77">
        <v>36154</v>
      </c>
      <c r="E23" s="77"/>
      <c r="F23" s="77"/>
      <c r="G23" s="145">
        <f t="shared" si="8"/>
        <v>36154</v>
      </c>
      <c r="H23" s="144">
        <f t="shared" si="9"/>
        <v>36154</v>
      </c>
      <c r="I23" s="77">
        <f>H23</f>
        <v>36154</v>
      </c>
      <c r="J23" s="140"/>
      <c r="K23" s="141">
        <v>0</v>
      </c>
      <c r="L23" s="144"/>
      <c r="M23" s="144"/>
      <c r="N23" s="215"/>
    </row>
    <row r="24" spans="1:14" s="35" customFormat="1" ht="15" customHeight="1">
      <c r="A24" s="97"/>
      <c r="B24" s="106" t="s">
        <v>770</v>
      </c>
      <c r="C24" s="21" t="s">
        <v>771</v>
      </c>
      <c r="D24" s="77">
        <v>79243</v>
      </c>
      <c r="E24" s="77"/>
      <c r="F24" s="77"/>
      <c r="G24" s="145">
        <f t="shared" si="8"/>
        <v>79243</v>
      </c>
      <c r="H24" s="144">
        <f t="shared" si="9"/>
        <v>79243</v>
      </c>
      <c r="I24" s="77">
        <v>0</v>
      </c>
      <c r="J24" s="140">
        <f>H24</f>
        <v>79243</v>
      </c>
      <c r="K24" s="141">
        <v>0</v>
      </c>
      <c r="L24" s="144"/>
      <c r="M24" s="144"/>
      <c r="N24" s="215"/>
    </row>
    <row r="25" spans="1:14" s="35" customFormat="1" ht="14.25" customHeight="1">
      <c r="A25" s="97"/>
      <c r="B25" s="106" t="s">
        <v>746</v>
      </c>
      <c r="C25" s="21" t="s">
        <v>747</v>
      </c>
      <c r="D25" s="77">
        <v>12900</v>
      </c>
      <c r="E25" s="77"/>
      <c r="F25" s="77"/>
      <c r="G25" s="145">
        <f t="shared" si="8"/>
        <v>12900</v>
      </c>
      <c r="H25" s="144">
        <f t="shared" si="9"/>
        <v>12900</v>
      </c>
      <c r="I25" s="77">
        <v>0</v>
      </c>
      <c r="J25" s="140">
        <f>H25</f>
        <v>12900</v>
      </c>
      <c r="K25" s="141">
        <v>0</v>
      </c>
      <c r="L25" s="144"/>
      <c r="M25" s="144"/>
      <c r="N25" s="215"/>
    </row>
    <row r="26" spans="1:14" s="35" customFormat="1" ht="14.25" customHeight="1">
      <c r="A26" s="97"/>
      <c r="B26" s="106" t="s">
        <v>370</v>
      </c>
      <c r="C26" s="21" t="s">
        <v>371</v>
      </c>
      <c r="D26" s="77">
        <v>1200</v>
      </c>
      <c r="E26" s="77"/>
      <c r="F26" s="77"/>
      <c r="G26" s="145">
        <f t="shared" si="8"/>
        <v>1200</v>
      </c>
      <c r="H26" s="144">
        <f t="shared" si="9"/>
        <v>1200</v>
      </c>
      <c r="I26" s="77">
        <f>H26</f>
        <v>1200</v>
      </c>
      <c r="J26" s="140"/>
      <c r="K26" s="141"/>
      <c r="L26" s="144"/>
      <c r="M26" s="144"/>
      <c r="N26" s="215"/>
    </row>
    <row r="27" spans="1:14" s="35" customFormat="1" ht="12.75" customHeight="1">
      <c r="A27" s="97"/>
      <c r="B27" s="28" t="s">
        <v>748</v>
      </c>
      <c r="C27" s="21" t="s">
        <v>749</v>
      </c>
      <c r="D27" s="77">
        <v>562365</v>
      </c>
      <c r="E27" s="77"/>
      <c r="F27" s="77"/>
      <c r="G27" s="145">
        <f t="shared" si="8"/>
        <v>562365</v>
      </c>
      <c r="H27" s="144">
        <f t="shared" si="9"/>
        <v>562365</v>
      </c>
      <c r="I27" s="77">
        <v>0</v>
      </c>
      <c r="J27" s="140"/>
      <c r="K27" s="141">
        <v>0</v>
      </c>
      <c r="L27" s="144"/>
      <c r="M27" s="144"/>
      <c r="N27" s="215"/>
    </row>
    <row r="28" spans="1:14" s="35" customFormat="1" ht="13.5" customHeight="1">
      <c r="A28" s="97"/>
      <c r="B28" s="28" t="s">
        <v>750</v>
      </c>
      <c r="C28" s="21" t="s">
        <v>821</v>
      </c>
      <c r="D28" s="77">
        <v>42000</v>
      </c>
      <c r="E28" s="77"/>
      <c r="F28" s="77"/>
      <c r="G28" s="145">
        <f t="shared" si="8"/>
        <v>42000</v>
      </c>
      <c r="H28" s="144">
        <f t="shared" si="9"/>
        <v>42000</v>
      </c>
      <c r="I28" s="77">
        <v>0</v>
      </c>
      <c r="J28" s="140"/>
      <c r="K28" s="141">
        <v>0</v>
      </c>
      <c r="L28" s="144"/>
      <c r="M28" s="144"/>
      <c r="N28" s="215"/>
    </row>
    <row r="29" spans="1:14" s="35" customFormat="1" ht="13.5" customHeight="1">
      <c r="A29" s="97"/>
      <c r="B29" s="28" t="s">
        <v>752</v>
      </c>
      <c r="C29" s="21" t="s">
        <v>822</v>
      </c>
      <c r="D29" s="77">
        <v>100000</v>
      </c>
      <c r="E29" s="77"/>
      <c r="F29" s="77"/>
      <c r="G29" s="145">
        <f t="shared" si="8"/>
        <v>100000</v>
      </c>
      <c r="H29" s="144">
        <f t="shared" si="9"/>
        <v>100000</v>
      </c>
      <c r="I29" s="77">
        <v>0</v>
      </c>
      <c r="J29" s="140"/>
      <c r="K29" s="141">
        <v>0</v>
      </c>
      <c r="L29" s="144"/>
      <c r="M29" s="144"/>
      <c r="N29" s="215"/>
    </row>
    <row r="30" spans="1:14" s="35" customFormat="1" ht="13.5" customHeight="1">
      <c r="A30" s="97"/>
      <c r="B30" s="28" t="s">
        <v>809</v>
      </c>
      <c r="C30" s="21" t="s">
        <v>810</v>
      </c>
      <c r="D30" s="77">
        <v>800</v>
      </c>
      <c r="E30" s="77"/>
      <c r="F30" s="77"/>
      <c r="G30" s="145">
        <f t="shared" si="8"/>
        <v>800</v>
      </c>
      <c r="H30" s="144">
        <f t="shared" si="9"/>
        <v>800</v>
      </c>
      <c r="I30" s="77">
        <v>0</v>
      </c>
      <c r="J30" s="140"/>
      <c r="K30" s="141"/>
      <c r="L30" s="144"/>
      <c r="M30" s="144"/>
      <c r="N30" s="215"/>
    </row>
    <row r="31" spans="1:14" s="35" customFormat="1" ht="14.25" customHeight="1">
      <c r="A31" s="97"/>
      <c r="B31" s="28" t="s">
        <v>753</v>
      </c>
      <c r="C31" s="21" t="s">
        <v>823</v>
      </c>
      <c r="D31" s="77">
        <v>383510</v>
      </c>
      <c r="E31" s="77"/>
      <c r="F31" s="77"/>
      <c r="G31" s="145">
        <f t="shared" si="8"/>
        <v>383510</v>
      </c>
      <c r="H31" s="144">
        <f t="shared" si="9"/>
        <v>383510</v>
      </c>
      <c r="I31" s="77">
        <v>0</v>
      </c>
      <c r="J31" s="140"/>
      <c r="K31" s="141">
        <v>0</v>
      </c>
      <c r="L31" s="144"/>
      <c r="M31" s="144"/>
      <c r="N31" s="215"/>
    </row>
    <row r="32" spans="1:14" s="35" customFormat="1" ht="14.25" customHeight="1">
      <c r="A32" s="97"/>
      <c r="B32" s="28" t="s">
        <v>372</v>
      </c>
      <c r="C32" s="21" t="s">
        <v>373</v>
      </c>
      <c r="D32" s="77">
        <v>2000</v>
      </c>
      <c r="E32" s="77"/>
      <c r="F32" s="77"/>
      <c r="G32" s="145">
        <f t="shared" si="8"/>
        <v>2000</v>
      </c>
      <c r="H32" s="144">
        <f t="shared" si="9"/>
        <v>2000</v>
      </c>
      <c r="I32" s="77">
        <v>0</v>
      </c>
      <c r="J32" s="140"/>
      <c r="K32" s="141">
        <v>0</v>
      </c>
      <c r="L32" s="144"/>
      <c r="M32" s="144"/>
      <c r="N32" s="215"/>
    </row>
    <row r="33" spans="1:14" s="35" customFormat="1" ht="14.25" customHeight="1">
      <c r="A33" s="97"/>
      <c r="B33" s="28" t="s">
        <v>101</v>
      </c>
      <c r="C33" s="21" t="s">
        <v>103</v>
      </c>
      <c r="D33" s="77">
        <v>5700</v>
      </c>
      <c r="E33" s="77"/>
      <c r="F33" s="77"/>
      <c r="G33" s="145">
        <f t="shared" si="8"/>
        <v>5700</v>
      </c>
      <c r="H33" s="144">
        <f t="shared" si="9"/>
        <v>5700</v>
      </c>
      <c r="I33" s="77">
        <v>0</v>
      </c>
      <c r="J33" s="140"/>
      <c r="K33" s="141"/>
      <c r="L33" s="144"/>
      <c r="M33" s="144"/>
      <c r="N33" s="215"/>
    </row>
    <row r="34" spans="1:14" s="35" customFormat="1" ht="14.25" customHeight="1">
      <c r="A34" s="97"/>
      <c r="B34" s="28" t="s">
        <v>93</v>
      </c>
      <c r="C34" s="21" t="s">
        <v>97</v>
      </c>
      <c r="D34" s="77">
        <v>4300</v>
      </c>
      <c r="E34" s="77"/>
      <c r="F34" s="77"/>
      <c r="G34" s="145">
        <f t="shared" si="8"/>
        <v>4300</v>
      </c>
      <c r="H34" s="144">
        <f t="shared" si="9"/>
        <v>4300</v>
      </c>
      <c r="I34" s="77">
        <v>0</v>
      </c>
      <c r="J34" s="140"/>
      <c r="K34" s="141"/>
      <c r="L34" s="144"/>
      <c r="M34" s="144"/>
      <c r="N34" s="215"/>
    </row>
    <row r="35" spans="1:14" s="35" customFormat="1" ht="14.25" customHeight="1">
      <c r="A35" s="97"/>
      <c r="B35" s="28" t="s">
        <v>755</v>
      </c>
      <c r="C35" s="21" t="s">
        <v>756</v>
      </c>
      <c r="D35" s="77">
        <v>3000</v>
      </c>
      <c r="E35" s="77"/>
      <c r="F35" s="77"/>
      <c r="G35" s="145">
        <f t="shared" si="8"/>
        <v>3000</v>
      </c>
      <c r="H35" s="144">
        <f t="shared" si="9"/>
        <v>3000</v>
      </c>
      <c r="I35" s="77">
        <v>0</v>
      </c>
      <c r="J35" s="140"/>
      <c r="K35" s="141">
        <v>0</v>
      </c>
      <c r="L35" s="144"/>
      <c r="M35" s="144"/>
      <c r="N35" s="215"/>
    </row>
    <row r="36" spans="1:14" s="35" customFormat="1" ht="13.5" customHeight="1">
      <c r="A36" s="97"/>
      <c r="B36" s="28" t="s">
        <v>759</v>
      </c>
      <c r="C36" s="21" t="s">
        <v>760</v>
      </c>
      <c r="D36" s="77">
        <v>16251</v>
      </c>
      <c r="E36" s="77"/>
      <c r="F36" s="77"/>
      <c r="G36" s="145">
        <f t="shared" si="8"/>
        <v>16251</v>
      </c>
      <c r="H36" s="144">
        <f t="shared" si="9"/>
        <v>16251</v>
      </c>
      <c r="I36" s="77">
        <v>0</v>
      </c>
      <c r="J36" s="140"/>
      <c r="K36" s="141">
        <v>0</v>
      </c>
      <c r="L36" s="144"/>
      <c r="M36" s="144"/>
      <c r="N36" s="215"/>
    </row>
    <row r="37" spans="1:14" s="35" customFormat="1" ht="16.5" customHeight="1">
      <c r="A37" s="97"/>
      <c r="B37" s="28" t="s">
        <v>774</v>
      </c>
      <c r="C37" s="21" t="s">
        <v>775</v>
      </c>
      <c r="D37" s="77">
        <v>16417</v>
      </c>
      <c r="E37" s="77"/>
      <c r="F37" s="77"/>
      <c r="G37" s="145">
        <f t="shared" si="8"/>
        <v>16417</v>
      </c>
      <c r="H37" s="144">
        <f t="shared" si="9"/>
        <v>16417</v>
      </c>
      <c r="I37" s="77">
        <v>0</v>
      </c>
      <c r="J37" s="140"/>
      <c r="K37" s="141">
        <v>0</v>
      </c>
      <c r="L37" s="144"/>
      <c r="M37" s="144"/>
      <c r="N37" s="215"/>
    </row>
    <row r="38" spans="1:14" s="35" customFormat="1" ht="16.5" customHeight="1">
      <c r="A38" s="97"/>
      <c r="B38" s="28" t="s">
        <v>105</v>
      </c>
      <c r="C38" s="21" t="s">
        <v>106</v>
      </c>
      <c r="D38" s="77">
        <v>829</v>
      </c>
      <c r="E38" s="77"/>
      <c r="F38" s="77"/>
      <c r="G38" s="145">
        <f t="shared" si="8"/>
        <v>829</v>
      </c>
      <c r="H38" s="144">
        <f t="shared" si="9"/>
        <v>829</v>
      </c>
      <c r="I38" s="77">
        <v>0</v>
      </c>
      <c r="J38" s="140"/>
      <c r="K38" s="141"/>
      <c r="L38" s="144"/>
      <c r="M38" s="144"/>
      <c r="N38" s="215"/>
    </row>
    <row r="39" spans="1:14" s="35" customFormat="1" ht="15" customHeight="1">
      <c r="A39" s="97"/>
      <c r="B39" s="28" t="s">
        <v>94</v>
      </c>
      <c r="C39" s="21" t="s">
        <v>98</v>
      </c>
      <c r="D39" s="77">
        <v>6000</v>
      </c>
      <c r="E39" s="77"/>
      <c r="F39" s="77"/>
      <c r="G39" s="145">
        <f t="shared" si="8"/>
        <v>6000</v>
      </c>
      <c r="H39" s="144">
        <f t="shared" si="9"/>
        <v>6000</v>
      </c>
      <c r="I39" s="77">
        <v>0</v>
      </c>
      <c r="J39" s="140"/>
      <c r="K39" s="141"/>
      <c r="L39" s="144"/>
      <c r="M39" s="144"/>
      <c r="N39" s="215"/>
    </row>
    <row r="40" spans="1:14" s="35" customFormat="1" ht="16.5" customHeight="1">
      <c r="A40" s="97"/>
      <c r="B40" s="28" t="s">
        <v>95</v>
      </c>
      <c r="C40" s="21" t="s">
        <v>99</v>
      </c>
      <c r="D40" s="77">
        <v>1500</v>
      </c>
      <c r="E40" s="77"/>
      <c r="F40" s="77"/>
      <c r="G40" s="145">
        <f t="shared" si="8"/>
        <v>1500</v>
      </c>
      <c r="H40" s="144">
        <f t="shared" si="9"/>
        <v>1500</v>
      </c>
      <c r="I40" s="77">
        <v>0</v>
      </c>
      <c r="J40" s="140"/>
      <c r="K40" s="141"/>
      <c r="L40" s="144"/>
      <c r="M40" s="144"/>
      <c r="N40" s="215"/>
    </row>
    <row r="41" spans="1:14" s="35" customFormat="1" ht="14.25" customHeight="1">
      <c r="A41" s="97"/>
      <c r="B41" s="28" t="s">
        <v>96</v>
      </c>
      <c r="C41" s="21" t="s">
        <v>100</v>
      </c>
      <c r="D41" s="77">
        <v>9000</v>
      </c>
      <c r="E41" s="77"/>
      <c r="F41" s="77"/>
      <c r="G41" s="145">
        <f t="shared" si="8"/>
        <v>9000</v>
      </c>
      <c r="H41" s="144">
        <f t="shared" si="9"/>
        <v>9000</v>
      </c>
      <c r="I41" s="77">
        <v>0</v>
      </c>
      <c r="J41" s="140"/>
      <c r="K41" s="141"/>
      <c r="L41" s="144"/>
      <c r="M41" s="144"/>
      <c r="N41" s="215"/>
    </row>
    <row r="42" spans="1:14" s="35" customFormat="1" ht="13.5" customHeight="1">
      <c r="A42" s="97"/>
      <c r="B42" s="28" t="s">
        <v>776</v>
      </c>
      <c r="C42" s="21" t="s">
        <v>21</v>
      </c>
      <c r="D42" s="77">
        <v>5022936</v>
      </c>
      <c r="E42" s="77"/>
      <c r="F42" s="77"/>
      <c r="G42" s="145">
        <f t="shared" si="8"/>
        <v>5022936</v>
      </c>
      <c r="H42" s="77"/>
      <c r="I42" s="77">
        <v>0</v>
      </c>
      <c r="J42" s="140"/>
      <c r="K42" s="141">
        <v>0</v>
      </c>
      <c r="L42" s="144"/>
      <c r="M42" s="144"/>
      <c r="N42" s="270">
        <f>G42</f>
        <v>5022936</v>
      </c>
    </row>
    <row r="43" spans="1:14" s="35" customFormat="1" ht="14.25" customHeight="1">
      <c r="A43" s="97"/>
      <c r="B43" s="28" t="s">
        <v>142</v>
      </c>
      <c r="C43" s="21" t="s">
        <v>21</v>
      </c>
      <c r="D43" s="77">
        <v>1378395</v>
      </c>
      <c r="E43" s="77"/>
      <c r="F43" s="77"/>
      <c r="G43" s="145">
        <f t="shared" si="8"/>
        <v>1378395</v>
      </c>
      <c r="H43" s="77"/>
      <c r="I43" s="77"/>
      <c r="J43" s="140"/>
      <c r="K43" s="141"/>
      <c r="L43" s="144"/>
      <c r="M43" s="144"/>
      <c r="N43" s="270">
        <f>G43</f>
        <v>1378395</v>
      </c>
    </row>
    <row r="44" spans="1:14" s="35" customFormat="1" ht="14.25" customHeight="1">
      <c r="A44" s="97"/>
      <c r="B44" s="28" t="s">
        <v>247</v>
      </c>
      <c r="C44" s="21" t="s">
        <v>21</v>
      </c>
      <c r="D44" s="77">
        <v>1763855</v>
      </c>
      <c r="E44" s="77"/>
      <c r="F44" s="77"/>
      <c r="G44" s="145">
        <f t="shared" si="8"/>
        <v>1763855</v>
      </c>
      <c r="H44" s="77"/>
      <c r="I44" s="77"/>
      <c r="J44" s="140"/>
      <c r="K44" s="141"/>
      <c r="L44" s="144"/>
      <c r="M44" s="144"/>
      <c r="N44" s="270">
        <f>G44</f>
        <v>1763855</v>
      </c>
    </row>
    <row r="45" spans="1:14" s="35" customFormat="1" ht="14.25" customHeight="1">
      <c r="A45" s="97"/>
      <c r="B45" s="28" t="s">
        <v>777</v>
      </c>
      <c r="C45" s="21" t="s">
        <v>419</v>
      </c>
      <c r="D45" s="77">
        <v>39800</v>
      </c>
      <c r="E45" s="77"/>
      <c r="F45" s="77"/>
      <c r="G45" s="145">
        <f t="shared" si="8"/>
        <v>39800</v>
      </c>
      <c r="H45" s="77"/>
      <c r="I45" s="77">
        <v>0</v>
      </c>
      <c r="J45" s="140"/>
      <c r="K45" s="141">
        <v>0</v>
      </c>
      <c r="L45" s="144"/>
      <c r="M45" s="144"/>
      <c r="N45" s="270">
        <f>G45</f>
        <v>39800</v>
      </c>
    </row>
    <row r="46" spans="1:14" s="35" customFormat="1" ht="21.75" customHeight="1">
      <c r="A46" s="97"/>
      <c r="B46" s="28" t="s">
        <v>700</v>
      </c>
      <c r="C46" s="21" t="s">
        <v>679</v>
      </c>
      <c r="D46" s="77">
        <v>11000</v>
      </c>
      <c r="E46" s="77"/>
      <c r="F46" s="77"/>
      <c r="G46" s="145">
        <f t="shared" si="8"/>
        <v>11000</v>
      </c>
      <c r="H46" s="77"/>
      <c r="I46" s="77"/>
      <c r="J46" s="140"/>
      <c r="K46" s="141"/>
      <c r="L46" s="144"/>
      <c r="M46" s="144"/>
      <c r="N46" s="270">
        <f>G46</f>
        <v>11000</v>
      </c>
    </row>
    <row r="47" spans="1:14" s="35" customFormat="1" ht="17.25" customHeight="1">
      <c r="A47" s="234" t="s">
        <v>701</v>
      </c>
      <c r="B47" s="267"/>
      <c r="C47" s="304" t="s">
        <v>704</v>
      </c>
      <c r="D47" s="233">
        <f>D48</f>
        <v>2981</v>
      </c>
      <c r="E47" s="233">
        <f aca="true" t="shared" si="10" ref="E47:G48">E48</f>
        <v>0</v>
      </c>
      <c r="F47" s="233">
        <f t="shared" si="10"/>
        <v>0</v>
      </c>
      <c r="G47" s="233">
        <f t="shared" si="10"/>
        <v>2981</v>
      </c>
      <c r="H47" s="233">
        <f aca="true" t="shared" si="11" ref="H47:N48">H48</f>
        <v>0</v>
      </c>
      <c r="I47" s="233">
        <f t="shared" si="11"/>
        <v>0</v>
      </c>
      <c r="J47" s="233">
        <f t="shared" si="11"/>
        <v>0</v>
      </c>
      <c r="K47" s="233">
        <f t="shared" si="11"/>
        <v>0</v>
      </c>
      <c r="L47" s="233">
        <f t="shared" si="11"/>
        <v>0</v>
      </c>
      <c r="M47" s="233">
        <f t="shared" si="11"/>
        <v>0</v>
      </c>
      <c r="N47" s="271">
        <f t="shared" si="11"/>
        <v>2981</v>
      </c>
    </row>
    <row r="48" spans="1:14" s="35" customFormat="1" ht="24.75" customHeight="1">
      <c r="A48" s="222" t="s">
        <v>702</v>
      </c>
      <c r="B48" s="311"/>
      <c r="C48" s="312" t="s">
        <v>705</v>
      </c>
      <c r="D48" s="313">
        <f>D49</f>
        <v>2981</v>
      </c>
      <c r="E48" s="313">
        <f t="shared" si="10"/>
        <v>0</v>
      </c>
      <c r="F48" s="313">
        <f t="shared" si="10"/>
        <v>0</v>
      </c>
      <c r="G48" s="313">
        <f t="shared" si="10"/>
        <v>2981</v>
      </c>
      <c r="H48" s="313">
        <f t="shared" si="11"/>
        <v>0</v>
      </c>
      <c r="I48" s="313">
        <f t="shared" si="11"/>
        <v>0</v>
      </c>
      <c r="J48" s="313">
        <f t="shared" si="11"/>
        <v>0</v>
      </c>
      <c r="K48" s="313">
        <f t="shared" si="11"/>
        <v>0</v>
      </c>
      <c r="L48" s="313">
        <f t="shared" si="11"/>
        <v>0</v>
      </c>
      <c r="M48" s="313">
        <f t="shared" si="11"/>
        <v>0</v>
      </c>
      <c r="N48" s="314">
        <f t="shared" si="11"/>
        <v>2981</v>
      </c>
    </row>
    <row r="49" spans="1:14" s="35" customFormat="1" ht="33.75" customHeight="1">
      <c r="A49" s="97"/>
      <c r="B49" s="28" t="s">
        <v>703</v>
      </c>
      <c r="C49" s="21" t="s">
        <v>706</v>
      </c>
      <c r="D49" s="77">
        <v>2981</v>
      </c>
      <c r="E49" s="77"/>
      <c r="F49" s="77"/>
      <c r="G49" s="77">
        <f>D49+E49-F49</f>
        <v>2981</v>
      </c>
      <c r="H49" s="77"/>
      <c r="I49" s="77"/>
      <c r="J49" s="140"/>
      <c r="K49" s="141"/>
      <c r="L49" s="144"/>
      <c r="M49" s="144"/>
      <c r="N49" s="270">
        <f>G49</f>
        <v>2981</v>
      </c>
    </row>
    <row r="50" spans="1:14" s="35" customFormat="1" ht="25.5" customHeight="1">
      <c r="A50" s="98" t="s">
        <v>778</v>
      </c>
      <c r="B50" s="107"/>
      <c r="C50" s="48" t="s">
        <v>586</v>
      </c>
      <c r="D50" s="142">
        <f>D51</f>
        <v>166546</v>
      </c>
      <c r="E50" s="142">
        <f aca="true" t="shared" si="12" ref="E50:N50">E51</f>
        <v>0</v>
      </c>
      <c r="F50" s="142">
        <f t="shared" si="12"/>
        <v>0</v>
      </c>
      <c r="G50" s="142">
        <f t="shared" si="12"/>
        <v>166546</v>
      </c>
      <c r="H50" s="142">
        <f t="shared" si="12"/>
        <v>166546</v>
      </c>
      <c r="I50" s="142">
        <f t="shared" si="12"/>
        <v>10000</v>
      </c>
      <c r="J50" s="142">
        <f t="shared" si="12"/>
        <v>0</v>
      </c>
      <c r="K50" s="142">
        <f t="shared" si="12"/>
        <v>0</v>
      </c>
      <c r="L50" s="142">
        <f t="shared" si="12"/>
        <v>0</v>
      </c>
      <c r="M50" s="142">
        <f t="shared" si="12"/>
        <v>0</v>
      </c>
      <c r="N50" s="143">
        <f t="shared" si="12"/>
        <v>0</v>
      </c>
    </row>
    <row r="51" spans="1:14" s="35" customFormat="1" ht="24" customHeight="1">
      <c r="A51" s="100" t="s">
        <v>779</v>
      </c>
      <c r="B51" s="101"/>
      <c r="C51" s="64" t="s">
        <v>780</v>
      </c>
      <c r="D51" s="138">
        <f>SUM(D52:D59)</f>
        <v>166546</v>
      </c>
      <c r="E51" s="138">
        <f>SUM(E52:E59)</f>
        <v>0</v>
      </c>
      <c r="F51" s="138">
        <f>SUM(F52:F59)</f>
        <v>0</v>
      </c>
      <c r="G51" s="138">
        <f>SUM(G52:G59)</f>
        <v>166546</v>
      </c>
      <c r="H51" s="138">
        <f aca="true" t="shared" si="13" ref="H51:N51">SUM(H52:H59)</f>
        <v>166546</v>
      </c>
      <c r="I51" s="138">
        <f t="shared" si="13"/>
        <v>10000</v>
      </c>
      <c r="J51" s="138">
        <f t="shared" si="13"/>
        <v>0</v>
      </c>
      <c r="K51" s="138">
        <f t="shared" si="13"/>
        <v>0</v>
      </c>
      <c r="L51" s="138">
        <f t="shared" si="13"/>
        <v>0</v>
      </c>
      <c r="M51" s="138">
        <f t="shared" si="13"/>
        <v>0</v>
      </c>
      <c r="N51" s="139">
        <f t="shared" si="13"/>
        <v>0</v>
      </c>
    </row>
    <row r="52" spans="1:14" s="35" customFormat="1" ht="17.25" customHeight="1">
      <c r="A52" s="104"/>
      <c r="B52" s="105" t="s">
        <v>370</v>
      </c>
      <c r="C52" s="21" t="s">
        <v>371</v>
      </c>
      <c r="D52" s="149">
        <v>10000</v>
      </c>
      <c r="E52" s="149"/>
      <c r="F52" s="149"/>
      <c r="G52" s="149">
        <f>D52+E52-F52</f>
        <v>10000</v>
      </c>
      <c r="H52" s="149">
        <f>G52</f>
        <v>10000</v>
      </c>
      <c r="I52" s="149">
        <f>H52</f>
        <v>10000</v>
      </c>
      <c r="J52" s="148"/>
      <c r="K52" s="148"/>
      <c r="L52" s="148"/>
      <c r="M52" s="148"/>
      <c r="N52" s="272"/>
    </row>
    <row r="53" spans="1:14" s="35" customFormat="1" ht="17.25" customHeight="1">
      <c r="A53" s="104"/>
      <c r="B53" s="105" t="s">
        <v>748</v>
      </c>
      <c r="C53" s="21" t="s">
        <v>749</v>
      </c>
      <c r="D53" s="149">
        <v>3000</v>
      </c>
      <c r="E53" s="149"/>
      <c r="F53" s="149"/>
      <c r="G53" s="149">
        <f aca="true" t="shared" si="14" ref="G53:G59">D53+E53-F53</f>
        <v>3000</v>
      </c>
      <c r="H53" s="149">
        <f aca="true" t="shared" si="15" ref="H53:H59">G53</f>
        <v>3000</v>
      </c>
      <c r="I53" s="148"/>
      <c r="J53" s="148"/>
      <c r="K53" s="148"/>
      <c r="L53" s="148"/>
      <c r="M53" s="148"/>
      <c r="N53" s="272"/>
    </row>
    <row r="54" spans="1:14" s="35" customFormat="1" ht="16.5" customHeight="1">
      <c r="A54" s="103"/>
      <c r="B54" s="28" t="s">
        <v>750</v>
      </c>
      <c r="C54" s="21" t="s">
        <v>821</v>
      </c>
      <c r="D54" s="77">
        <v>3000</v>
      </c>
      <c r="E54" s="77"/>
      <c r="F54" s="77"/>
      <c r="G54" s="149">
        <f t="shared" si="14"/>
        <v>3000</v>
      </c>
      <c r="H54" s="149">
        <f t="shared" si="15"/>
        <v>3000</v>
      </c>
      <c r="I54" s="77"/>
      <c r="J54" s="77"/>
      <c r="K54" s="141">
        <v>0</v>
      </c>
      <c r="L54" s="144"/>
      <c r="M54" s="144"/>
      <c r="N54" s="215"/>
    </row>
    <row r="55" spans="1:14" s="35" customFormat="1" ht="17.25" customHeight="1">
      <c r="A55" s="102"/>
      <c r="B55" s="28" t="s">
        <v>753</v>
      </c>
      <c r="C55" s="21" t="s">
        <v>823</v>
      </c>
      <c r="D55" s="77">
        <v>30000</v>
      </c>
      <c r="E55" s="77"/>
      <c r="F55" s="77"/>
      <c r="G55" s="149">
        <f t="shared" si="14"/>
        <v>30000</v>
      </c>
      <c r="H55" s="149">
        <f t="shared" si="15"/>
        <v>30000</v>
      </c>
      <c r="I55" s="77"/>
      <c r="J55" s="77"/>
      <c r="K55" s="141">
        <v>0</v>
      </c>
      <c r="L55" s="144"/>
      <c r="M55" s="144"/>
      <c r="N55" s="215"/>
    </row>
    <row r="56" spans="1:14" s="35" customFormat="1" ht="17.25" customHeight="1">
      <c r="A56" s="102"/>
      <c r="B56" s="28" t="s">
        <v>757</v>
      </c>
      <c r="C56" s="21" t="s">
        <v>758</v>
      </c>
      <c r="D56" s="77">
        <v>32846</v>
      </c>
      <c r="E56" s="77"/>
      <c r="F56" s="77"/>
      <c r="G56" s="149">
        <f t="shared" si="14"/>
        <v>32846</v>
      </c>
      <c r="H56" s="149">
        <f t="shared" si="15"/>
        <v>32846</v>
      </c>
      <c r="I56" s="77"/>
      <c r="J56" s="77"/>
      <c r="K56" s="141">
        <v>0</v>
      </c>
      <c r="L56" s="144"/>
      <c r="M56" s="144"/>
      <c r="N56" s="215"/>
    </row>
    <row r="57" spans="1:14" s="35" customFormat="1" ht="17.25" customHeight="1">
      <c r="A57" s="102"/>
      <c r="B57" s="28" t="s">
        <v>774</v>
      </c>
      <c r="C57" s="21" t="s">
        <v>775</v>
      </c>
      <c r="D57" s="77">
        <v>32816</v>
      </c>
      <c r="E57" s="77"/>
      <c r="F57" s="77"/>
      <c r="G57" s="149">
        <f t="shared" si="14"/>
        <v>32816</v>
      </c>
      <c r="H57" s="149">
        <f t="shared" si="15"/>
        <v>32816</v>
      </c>
      <c r="I57" s="77"/>
      <c r="J57" s="77"/>
      <c r="K57" s="141"/>
      <c r="L57" s="144"/>
      <c r="M57" s="144"/>
      <c r="N57" s="215"/>
    </row>
    <row r="58" spans="1:14" s="35" customFormat="1" ht="17.25" customHeight="1">
      <c r="A58" s="102"/>
      <c r="B58" s="28" t="s">
        <v>808</v>
      </c>
      <c r="C58" s="21" t="s">
        <v>811</v>
      </c>
      <c r="D58" s="77">
        <v>4633</v>
      </c>
      <c r="E58" s="77"/>
      <c r="F58" s="77"/>
      <c r="G58" s="149">
        <f t="shared" si="14"/>
        <v>4633</v>
      </c>
      <c r="H58" s="149">
        <f t="shared" si="15"/>
        <v>4633</v>
      </c>
      <c r="I58" s="77"/>
      <c r="J58" s="77"/>
      <c r="K58" s="141">
        <v>0</v>
      </c>
      <c r="L58" s="144"/>
      <c r="M58" s="144"/>
      <c r="N58" s="215"/>
    </row>
    <row r="59" spans="1:14" s="35" customFormat="1" ht="17.25" customHeight="1">
      <c r="A59" s="102"/>
      <c r="B59" s="28" t="s">
        <v>826</v>
      </c>
      <c r="C59" s="21" t="s">
        <v>245</v>
      </c>
      <c r="D59" s="77">
        <v>50251</v>
      </c>
      <c r="E59" s="77"/>
      <c r="F59" s="77"/>
      <c r="G59" s="149">
        <f t="shared" si="14"/>
        <v>50251</v>
      </c>
      <c r="H59" s="149">
        <f t="shared" si="15"/>
        <v>50251</v>
      </c>
      <c r="I59" s="77"/>
      <c r="J59" s="77"/>
      <c r="K59" s="141">
        <v>0</v>
      </c>
      <c r="L59" s="144"/>
      <c r="M59" s="144"/>
      <c r="N59" s="215"/>
    </row>
    <row r="60" spans="1:14" s="35" customFormat="1" ht="20.25" customHeight="1">
      <c r="A60" s="98" t="s">
        <v>781</v>
      </c>
      <c r="B60" s="107"/>
      <c r="C60" s="48" t="s">
        <v>782</v>
      </c>
      <c r="D60" s="142">
        <f>D61+D63+D65</f>
        <v>321060</v>
      </c>
      <c r="E60" s="142">
        <f>E61+E63+E65</f>
        <v>0</v>
      </c>
      <c r="F60" s="142">
        <f>F61+F63+F65</f>
        <v>0</v>
      </c>
      <c r="G60" s="142">
        <f>G61+G63+G65</f>
        <v>321060</v>
      </c>
      <c r="H60" s="142">
        <f aca="true" t="shared" si="16" ref="H60:N60">H61+H63+H65</f>
        <v>321060</v>
      </c>
      <c r="I60" s="142">
        <f t="shared" si="16"/>
        <v>201770</v>
      </c>
      <c r="J60" s="142">
        <f t="shared" si="16"/>
        <v>35753</v>
      </c>
      <c r="K60" s="142">
        <f t="shared" si="16"/>
        <v>0</v>
      </c>
      <c r="L60" s="142">
        <f t="shared" si="16"/>
        <v>0</v>
      </c>
      <c r="M60" s="142">
        <f t="shared" si="16"/>
        <v>0</v>
      </c>
      <c r="N60" s="143">
        <f t="shared" si="16"/>
        <v>0</v>
      </c>
    </row>
    <row r="61" spans="1:14" s="35" customFormat="1" ht="24.75" customHeight="1">
      <c r="A61" s="100" t="s">
        <v>783</v>
      </c>
      <c r="B61" s="96"/>
      <c r="C61" s="64" t="s">
        <v>784</v>
      </c>
      <c r="D61" s="138">
        <f>D62</f>
        <v>40000</v>
      </c>
      <c r="E61" s="138">
        <f>E62</f>
        <v>0</v>
      </c>
      <c r="F61" s="138">
        <f>F62</f>
        <v>0</v>
      </c>
      <c r="G61" s="138">
        <f>G62</f>
        <v>40000</v>
      </c>
      <c r="H61" s="138">
        <f>H62</f>
        <v>40000</v>
      </c>
      <c r="I61" s="138">
        <f aca="true" t="shared" si="17" ref="I61:N61">I62</f>
        <v>0</v>
      </c>
      <c r="J61" s="138">
        <f t="shared" si="17"/>
        <v>0</v>
      </c>
      <c r="K61" s="138">
        <f t="shared" si="17"/>
        <v>0</v>
      </c>
      <c r="L61" s="138">
        <f t="shared" si="17"/>
        <v>0</v>
      </c>
      <c r="M61" s="138">
        <f t="shared" si="17"/>
        <v>0</v>
      </c>
      <c r="N61" s="139">
        <f t="shared" si="17"/>
        <v>0</v>
      </c>
    </row>
    <row r="62" spans="1:14" s="35" customFormat="1" ht="16.5" customHeight="1">
      <c r="A62" s="102"/>
      <c r="B62" s="28" t="s">
        <v>753</v>
      </c>
      <c r="C62" s="21" t="s">
        <v>823</v>
      </c>
      <c r="D62" s="77">
        <v>40000</v>
      </c>
      <c r="E62" s="77"/>
      <c r="F62" s="77"/>
      <c r="G62" s="77">
        <f>D62+E62-F62</f>
        <v>40000</v>
      </c>
      <c r="H62" s="149">
        <f>G62</f>
        <v>40000</v>
      </c>
      <c r="I62" s="77"/>
      <c r="J62" s="140">
        <v>0</v>
      </c>
      <c r="K62" s="140">
        <v>0</v>
      </c>
      <c r="L62" s="144"/>
      <c r="M62" s="144"/>
      <c r="N62" s="215"/>
    </row>
    <row r="63" spans="1:14" s="35" customFormat="1" ht="18.75" customHeight="1">
      <c r="A63" s="100" t="s">
        <v>785</v>
      </c>
      <c r="B63" s="96"/>
      <c r="C63" s="64" t="s">
        <v>430</v>
      </c>
      <c r="D63" s="138">
        <f>D64</f>
        <v>19000</v>
      </c>
      <c r="E63" s="138">
        <f>E64</f>
        <v>0</v>
      </c>
      <c r="F63" s="138">
        <f>F64</f>
        <v>0</v>
      </c>
      <c r="G63" s="138">
        <f>G64</f>
        <v>19000</v>
      </c>
      <c r="H63" s="138">
        <f aca="true" t="shared" si="18" ref="H63:N63">H64</f>
        <v>19000</v>
      </c>
      <c r="I63" s="138">
        <f t="shared" si="18"/>
        <v>0</v>
      </c>
      <c r="J63" s="138">
        <f t="shared" si="18"/>
        <v>0</v>
      </c>
      <c r="K63" s="138">
        <f t="shared" si="18"/>
        <v>0</v>
      </c>
      <c r="L63" s="138">
        <f t="shared" si="18"/>
        <v>0</v>
      </c>
      <c r="M63" s="138">
        <f t="shared" si="18"/>
        <v>0</v>
      </c>
      <c r="N63" s="139">
        <f t="shared" si="18"/>
        <v>0</v>
      </c>
    </row>
    <row r="64" spans="1:14" s="35" customFormat="1" ht="16.5" customHeight="1">
      <c r="A64" s="102"/>
      <c r="B64" s="28" t="s">
        <v>753</v>
      </c>
      <c r="C64" s="21" t="s">
        <v>823</v>
      </c>
      <c r="D64" s="77">
        <v>19000</v>
      </c>
      <c r="E64" s="77"/>
      <c r="F64" s="77"/>
      <c r="G64" s="77">
        <f>D64+E64-F64</f>
        <v>19000</v>
      </c>
      <c r="H64" s="77">
        <f>G64</f>
        <v>19000</v>
      </c>
      <c r="I64" s="77"/>
      <c r="J64" s="140">
        <v>0</v>
      </c>
      <c r="K64" s="141">
        <v>0</v>
      </c>
      <c r="L64" s="144"/>
      <c r="M64" s="144"/>
      <c r="N64" s="215"/>
    </row>
    <row r="65" spans="1:14" s="35" customFormat="1" ht="18" customHeight="1">
      <c r="A65" s="100" t="s">
        <v>787</v>
      </c>
      <c r="B65" s="96"/>
      <c r="C65" s="64" t="s">
        <v>788</v>
      </c>
      <c r="D65" s="138">
        <f>SUM(D66:D86)</f>
        <v>262060</v>
      </c>
      <c r="E65" s="138">
        <f>SUM(E66:E86)</f>
        <v>0</v>
      </c>
      <c r="F65" s="138">
        <f>SUM(F66:F86)</f>
        <v>0</v>
      </c>
      <c r="G65" s="138">
        <f>SUM(G66:G86)</f>
        <v>262060</v>
      </c>
      <c r="H65" s="138">
        <f aca="true" t="shared" si="19" ref="H65:N65">SUM(H66:H86)</f>
        <v>262060</v>
      </c>
      <c r="I65" s="138">
        <f t="shared" si="19"/>
        <v>201770</v>
      </c>
      <c r="J65" s="138">
        <f t="shared" si="19"/>
        <v>35753</v>
      </c>
      <c r="K65" s="138">
        <f t="shared" si="19"/>
        <v>0</v>
      </c>
      <c r="L65" s="138">
        <f t="shared" si="19"/>
        <v>0</v>
      </c>
      <c r="M65" s="138">
        <f t="shared" si="19"/>
        <v>0</v>
      </c>
      <c r="N65" s="139">
        <f t="shared" si="19"/>
        <v>0</v>
      </c>
    </row>
    <row r="66" spans="1:14" s="35" customFormat="1" ht="12" customHeight="1">
      <c r="A66" s="102"/>
      <c r="B66" s="28" t="s">
        <v>741</v>
      </c>
      <c r="C66" s="21" t="s">
        <v>420</v>
      </c>
      <c r="D66" s="77">
        <v>78550</v>
      </c>
      <c r="E66" s="77"/>
      <c r="F66" s="77"/>
      <c r="G66" s="77">
        <f>D66+E66-F66</f>
        <v>78550</v>
      </c>
      <c r="H66" s="77">
        <f>G66</f>
        <v>78550</v>
      </c>
      <c r="I66" s="77">
        <f>H66</f>
        <v>78550</v>
      </c>
      <c r="J66" s="140">
        <v>0</v>
      </c>
      <c r="K66" s="141">
        <v>0</v>
      </c>
      <c r="L66" s="144"/>
      <c r="M66" s="144"/>
      <c r="N66" s="215"/>
    </row>
    <row r="67" spans="1:14" s="35" customFormat="1" ht="14.25" customHeight="1">
      <c r="A67" s="102"/>
      <c r="B67" s="28" t="s">
        <v>743</v>
      </c>
      <c r="C67" s="21" t="s">
        <v>421</v>
      </c>
      <c r="D67" s="77">
        <v>109518</v>
      </c>
      <c r="E67" s="77"/>
      <c r="F67" s="77"/>
      <c r="G67" s="77">
        <f aca="true" t="shared" si="20" ref="G67:G86">D67+E67-F67</f>
        <v>109518</v>
      </c>
      <c r="H67" s="77">
        <f aca="true" t="shared" si="21" ref="H67:H86">G67</f>
        <v>109518</v>
      </c>
      <c r="I67" s="77">
        <f>H67</f>
        <v>109518</v>
      </c>
      <c r="J67" s="140">
        <v>0</v>
      </c>
      <c r="K67" s="141">
        <v>0</v>
      </c>
      <c r="L67" s="144"/>
      <c r="M67" s="144"/>
      <c r="N67" s="215"/>
    </row>
    <row r="68" spans="1:14" s="35" customFormat="1" ht="14.25" customHeight="1">
      <c r="A68" s="102"/>
      <c r="B68" s="28" t="s">
        <v>744</v>
      </c>
      <c r="C68" s="21" t="s">
        <v>745</v>
      </c>
      <c r="D68" s="77">
        <v>13702</v>
      </c>
      <c r="E68" s="77"/>
      <c r="F68" s="77"/>
      <c r="G68" s="77">
        <f t="shared" si="20"/>
        <v>13702</v>
      </c>
      <c r="H68" s="77">
        <f t="shared" si="21"/>
        <v>13702</v>
      </c>
      <c r="I68" s="77">
        <f>H68</f>
        <v>13702</v>
      </c>
      <c r="J68" s="140">
        <v>0</v>
      </c>
      <c r="K68" s="141">
        <v>0</v>
      </c>
      <c r="L68" s="144"/>
      <c r="M68" s="144"/>
      <c r="N68" s="215"/>
    </row>
    <row r="69" spans="1:14" s="35" customFormat="1" ht="15" customHeight="1">
      <c r="A69" s="102"/>
      <c r="B69" s="106" t="s">
        <v>789</v>
      </c>
      <c r="C69" s="21" t="s">
        <v>771</v>
      </c>
      <c r="D69" s="77">
        <v>31021</v>
      </c>
      <c r="E69" s="77"/>
      <c r="F69" s="77"/>
      <c r="G69" s="77">
        <f t="shared" si="20"/>
        <v>31021</v>
      </c>
      <c r="H69" s="77">
        <f t="shared" si="21"/>
        <v>31021</v>
      </c>
      <c r="I69" s="77"/>
      <c r="J69" s="140">
        <f>H69</f>
        <v>31021</v>
      </c>
      <c r="K69" s="141">
        <v>0</v>
      </c>
      <c r="L69" s="144"/>
      <c r="M69" s="144"/>
      <c r="N69" s="215"/>
    </row>
    <row r="70" spans="1:14" s="35" customFormat="1" ht="14.25" customHeight="1">
      <c r="A70" s="102"/>
      <c r="B70" s="106" t="s">
        <v>746</v>
      </c>
      <c r="C70" s="21" t="s">
        <v>747</v>
      </c>
      <c r="D70" s="77">
        <v>4732</v>
      </c>
      <c r="E70" s="77"/>
      <c r="F70" s="77"/>
      <c r="G70" s="77">
        <f t="shared" si="20"/>
        <v>4732</v>
      </c>
      <c r="H70" s="77">
        <f t="shared" si="21"/>
        <v>4732</v>
      </c>
      <c r="I70" s="77"/>
      <c r="J70" s="140">
        <f>H70</f>
        <v>4732</v>
      </c>
      <c r="K70" s="141">
        <v>0</v>
      </c>
      <c r="L70" s="144"/>
      <c r="M70" s="144"/>
      <c r="N70" s="215"/>
    </row>
    <row r="71" spans="1:14" s="35" customFormat="1" ht="13.5" customHeight="1">
      <c r="A71" s="102"/>
      <c r="B71" s="28" t="s">
        <v>748</v>
      </c>
      <c r="C71" s="21" t="s">
        <v>749</v>
      </c>
      <c r="D71" s="77">
        <v>3300</v>
      </c>
      <c r="E71" s="77"/>
      <c r="F71" s="77"/>
      <c r="G71" s="77">
        <f t="shared" si="20"/>
        <v>3300</v>
      </c>
      <c r="H71" s="77">
        <f t="shared" si="21"/>
        <v>3300</v>
      </c>
      <c r="I71" s="77"/>
      <c r="J71" s="140">
        <v>0</v>
      </c>
      <c r="K71" s="141">
        <v>0</v>
      </c>
      <c r="L71" s="144"/>
      <c r="M71" s="144"/>
      <c r="N71" s="215"/>
    </row>
    <row r="72" spans="1:14" s="35" customFormat="1" ht="13.5" customHeight="1">
      <c r="A72" s="102"/>
      <c r="B72" s="28" t="s">
        <v>750</v>
      </c>
      <c r="C72" s="21" t="s">
        <v>821</v>
      </c>
      <c r="D72" s="77">
        <v>2500</v>
      </c>
      <c r="E72" s="77"/>
      <c r="F72" s="77"/>
      <c r="G72" s="77">
        <f t="shared" si="20"/>
        <v>2500</v>
      </c>
      <c r="H72" s="77">
        <f t="shared" si="21"/>
        <v>2500</v>
      </c>
      <c r="I72" s="77"/>
      <c r="J72" s="140"/>
      <c r="K72" s="141"/>
      <c r="L72" s="144"/>
      <c r="M72" s="144"/>
      <c r="N72" s="215"/>
    </row>
    <row r="73" spans="1:14" s="35" customFormat="1" ht="13.5" customHeight="1">
      <c r="A73" s="102"/>
      <c r="B73" s="28" t="s">
        <v>809</v>
      </c>
      <c r="C73" s="21" t="s">
        <v>810</v>
      </c>
      <c r="D73" s="77">
        <v>200</v>
      </c>
      <c r="E73" s="77"/>
      <c r="F73" s="77"/>
      <c r="G73" s="77">
        <f t="shared" si="20"/>
        <v>200</v>
      </c>
      <c r="H73" s="77">
        <f t="shared" si="21"/>
        <v>200</v>
      </c>
      <c r="I73" s="77"/>
      <c r="J73" s="140"/>
      <c r="K73" s="141"/>
      <c r="L73" s="144"/>
      <c r="M73" s="144"/>
      <c r="N73" s="215"/>
    </row>
    <row r="74" spans="1:14" s="35" customFormat="1" ht="12.75" customHeight="1">
      <c r="A74" s="102"/>
      <c r="B74" s="28" t="s">
        <v>753</v>
      </c>
      <c r="C74" s="21" t="s">
        <v>823</v>
      </c>
      <c r="D74" s="77">
        <v>3930</v>
      </c>
      <c r="E74" s="77"/>
      <c r="F74" s="77"/>
      <c r="G74" s="77">
        <f t="shared" si="20"/>
        <v>3930</v>
      </c>
      <c r="H74" s="77">
        <f t="shared" si="21"/>
        <v>3930</v>
      </c>
      <c r="I74" s="77"/>
      <c r="J74" s="140">
        <v>0</v>
      </c>
      <c r="K74" s="141">
        <v>0</v>
      </c>
      <c r="L74" s="144"/>
      <c r="M74" s="144"/>
      <c r="N74" s="215"/>
    </row>
    <row r="75" spans="1:14" s="35" customFormat="1" ht="12.75" customHeight="1">
      <c r="A75" s="102"/>
      <c r="B75" s="28" t="s">
        <v>372</v>
      </c>
      <c r="C75" s="21" t="s">
        <v>373</v>
      </c>
      <c r="D75" s="77">
        <v>420</v>
      </c>
      <c r="E75" s="77"/>
      <c r="F75" s="77"/>
      <c r="G75" s="77">
        <f t="shared" si="20"/>
        <v>420</v>
      </c>
      <c r="H75" s="77">
        <f t="shared" si="21"/>
        <v>420</v>
      </c>
      <c r="I75" s="77"/>
      <c r="J75" s="140"/>
      <c r="K75" s="141"/>
      <c r="L75" s="144"/>
      <c r="M75" s="144"/>
      <c r="N75" s="215"/>
    </row>
    <row r="76" spans="1:14" s="35" customFormat="1" ht="12.75" customHeight="1">
      <c r="A76" s="102"/>
      <c r="B76" s="28" t="s">
        <v>101</v>
      </c>
      <c r="C76" s="21" t="s">
        <v>103</v>
      </c>
      <c r="D76" s="77">
        <v>560</v>
      </c>
      <c r="E76" s="77"/>
      <c r="F76" s="77"/>
      <c r="G76" s="77">
        <f t="shared" si="20"/>
        <v>560</v>
      </c>
      <c r="H76" s="77">
        <f t="shared" si="21"/>
        <v>560</v>
      </c>
      <c r="I76" s="77"/>
      <c r="J76" s="140"/>
      <c r="K76" s="141"/>
      <c r="L76" s="144"/>
      <c r="M76" s="144"/>
      <c r="N76" s="215"/>
    </row>
    <row r="77" spans="1:14" s="35" customFormat="1" ht="12.75" customHeight="1">
      <c r="A77" s="102"/>
      <c r="B77" s="28" t="s">
        <v>93</v>
      </c>
      <c r="C77" s="21" t="s">
        <v>97</v>
      </c>
      <c r="D77" s="77">
        <v>2100</v>
      </c>
      <c r="E77" s="77"/>
      <c r="F77" s="77"/>
      <c r="G77" s="77">
        <f t="shared" si="20"/>
        <v>2100</v>
      </c>
      <c r="H77" s="77">
        <f t="shared" si="21"/>
        <v>2100</v>
      </c>
      <c r="I77" s="77"/>
      <c r="J77" s="140"/>
      <c r="K77" s="141"/>
      <c r="L77" s="144"/>
      <c r="M77" s="144"/>
      <c r="N77" s="215"/>
    </row>
    <row r="78" spans="1:14" s="35" customFormat="1" ht="14.25" customHeight="1">
      <c r="A78" s="102"/>
      <c r="B78" s="28" t="s">
        <v>43</v>
      </c>
      <c r="C78" s="21" t="s">
        <v>44</v>
      </c>
      <c r="D78" s="77">
        <v>57</v>
      </c>
      <c r="E78" s="77"/>
      <c r="F78" s="77"/>
      <c r="G78" s="77">
        <f t="shared" si="20"/>
        <v>57</v>
      </c>
      <c r="H78" s="77">
        <f t="shared" si="21"/>
        <v>57</v>
      </c>
      <c r="I78" s="77"/>
      <c r="J78" s="140"/>
      <c r="K78" s="141"/>
      <c r="L78" s="144"/>
      <c r="M78" s="144"/>
      <c r="N78" s="215"/>
    </row>
    <row r="79" spans="1:14" s="35" customFormat="1" ht="12.75" customHeight="1">
      <c r="A79" s="102"/>
      <c r="B79" s="28" t="s">
        <v>107</v>
      </c>
      <c r="C79" s="21" t="s">
        <v>108</v>
      </c>
      <c r="D79" s="77">
        <v>3120</v>
      </c>
      <c r="E79" s="77"/>
      <c r="F79" s="77"/>
      <c r="G79" s="77">
        <f t="shared" si="20"/>
        <v>3120</v>
      </c>
      <c r="H79" s="77">
        <f t="shared" si="21"/>
        <v>3120</v>
      </c>
      <c r="I79" s="77"/>
      <c r="J79" s="140"/>
      <c r="K79" s="141"/>
      <c r="L79" s="144"/>
      <c r="M79" s="144"/>
      <c r="N79" s="215"/>
    </row>
    <row r="80" spans="1:14" s="35" customFormat="1" ht="13.5" customHeight="1">
      <c r="A80" s="102"/>
      <c r="B80" s="28" t="s">
        <v>755</v>
      </c>
      <c r="C80" s="21" t="s">
        <v>756</v>
      </c>
      <c r="D80" s="77">
        <v>500</v>
      </c>
      <c r="E80" s="77"/>
      <c r="F80" s="77"/>
      <c r="G80" s="77">
        <f t="shared" si="20"/>
        <v>500</v>
      </c>
      <c r="H80" s="77">
        <f t="shared" si="21"/>
        <v>500</v>
      </c>
      <c r="I80" s="77"/>
      <c r="J80" s="140">
        <v>0</v>
      </c>
      <c r="K80" s="141">
        <v>0</v>
      </c>
      <c r="L80" s="144"/>
      <c r="M80" s="144"/>
      <c r="N80" s="215"/>
    </row>
    <row r="81" spans="1:14" s="35" customFormat="1" ht="13.5" customHeight="1">
      <c r="A81" s="102"/>
      <c r="B81" s="28" t="s">
        <v>757</v>
      </c>
      <c r="C81" s="21" t="s">
        <v>758</v>
      </c>
      <c r="D81" s="77">
        <v>1680</v>
      </c>
      <c r="E81" s="77"/>
      <c r="F81" s="77"/>
      <c r="G81" s="77">
        <f t="shared" si="20"/>
        <v>1680</v>
      </c>
      <c r="H81" s="77">
        <f t="shared" si="21"/>
        <v>1680</v>
      </c>
      <c r="I81" s="77"/>
      <c r="J81" s="140">
        <v>0</v>
      </c>
      <c r="K81" s="141">
        <v>0</v>
      </c>
      <c r="L81" s="144"/>
      <c r="M81" s="144"/>
      <c r="N81" s="215"/>
    </row>
    <row r="82" spans="1:14" s="35" customFormat="1" ht="15" customHeight="1">
      <c r="A82" s="102"/>
      <c r="B82" s="28" t="s">
        <v>759</v>
      </c>
      <c r="C82" s="21" t="s">
        <v>760</v>
      </c>
      <c r="D82" s="77">
        <v>4060</v>
      </c>
      <c r="E82" s="77"/>
      <c r="F82" s="77"/>
      <c r="G82" s="77">
        <f t="shared" si="20"/>
        <v>4060</v>
      </c>
      <c r="H82" s="77">
        <f t="shared" si="21"/>
        <v>4060</v>
      </c>
      <c r="I82" s="77"/>
      <c r="J82" s="140">
        <v>0</v>
      </c>
      <c r="K82" s="141">
        <v>0</v>
      </c>
      <c r="L82" s="144"/>
      <c r="M82" s="144"/>
      <c r="N82" s="215"/>
    </row>
    <row r="83" spans="1:14" s="35" customFormat="1" ht="15" customHeight="1">
      <c r="A83" s="102"/>
      <c r="B83" s="28" t="s">
        <v>449</v>
      </c>
      <c r="C83" s="151" t="s">
        <v>448</v>
      </c>
      <c r="D83" s="77">
        <v>200</v>
      </c>
      <c r="E83" s="77"/>
      <c r="F83" s="77"/>
      <c r="G83" s="77">
        <f t="shared" si="20"/>
        <v>200</v>
      </c>
      <c r="H83" s="77">
        <f t="shared" si="21"/>
        <v>200</v>
      </c>
      <c r="I83" s="77"/>
      <c r="J83" s="140"/>
      <c r="K83" s="141"/>
      <c r="L83" s="144"/>
      <c r="M83" s="144"/>
      <c r="N83" s="215"/>
    </row>
    <row r="84" spans="1:14" s="35" customFormat="1" ht="15" customHeight="1">
      <c r="A84" s="102"/>
      <c r="B84" s="28" t="s">
        <v>94</v>
      </c>
      <c r="C84" s="21" t="s">
        <v>98</v>
      </c>
      <c r="D84" s="77">
        <v>680</v>
      </c>
      <c r="E84" s="77"/>
      <c r="F84" s="77"/>
      <c r="G84" s="77">
        <f t="shared" si="20"/>
        <v>680</v>
      </c>
      <c r="H84" s="77">
        <f t="shared" si="21"/>
        <v>680</v>
      </c>
      <c r="I84" s="77"/>
      <c r="J84" s="140"/>
      <c r="K84" s="141"/>
      <c r="L84" s="144"/>
      <c r="M84" s="144"/>
      <c r="N84" s="215"/>
    </row>
    <row r="85" spans="1:14" s="35" customFormat="1" ht="15" customHeight="1">
      <c r="A85" s="102"/>
      <c r="B85" s="28" t="s">
        <v>95</v>
      </c>
      <c r="C85" s="21" t="s">
        <v>99</v>
      </c>
      <c r="D85" s="77">
        <v>570</v>
      </c>
      <c r="E85" s="77"/>
      <c r="F85" s="77"/>
      <c r="G85" s="77">
        <f t="shared" si="20"/>
        <v>570</v>
      </c>
      <c r="H85" s="77">
        <f t="shared" si="21"/>
        <v>570</v>
      </c>
      <c r="I85" s="77"/>
      <c r="J85" s="140"/>
      <c r="K85" s="141"/>
      <c r="L85" s="144"/>
      <c r="M85" s="144"/>
      <c r="N85" s="215"/>
    </row>
    <row r="86" spans="1:14" s="35" customFormat="1" ht="15" customHeight="1">
      <c r="A86" s="102"/>
      <c r="B86" s="28" t="s">
        <v>96</v>
      </c>
      <c r="C86" s="21" t="s">
        <v>100</v>
      </c>
      <c r="D86" s="77">
        <v>660</v>
      </c>
      <c r="E86" s="77"/>
      <c r="F86" s="77"/>
      <c r="G86" s="77">
        <f t="shared" si="20"/>
        <v>660</v>
      </c>
      <c r="H86" s="77">
        <f t="shared" si="21"/>
        <v>660</v>
      </c>
      <c r="I86" s="77"/>
      <c r="J86" s="140"/>
      <c r="K86" s="141"/>
      <c r="L86" s="144"/>
      <c r="M86" s="144"/>
      <c r="N86" s="215"/>
    </row>
    <row r="87" spans="1:14" s="35" customFormat="1" ht="17.25" customHeight="1">
      <c r="A87" s="98" t="s">
        <v>790</v>
      </c>
      <c r="B87" s="107"/>
      <c r="C87" s="48" t="s">
        <v>791</v>
      </c>
      <c r="D87" s="142">
        <f aca="true" t="shared" si="22" ref="D87:N87">D88+D99+D101+D112+D139+D148+D175</f>
        <v>4153486</v>
      </c>
      <c r="E87" s="142">
        <f t="shared" si="22"/>
        <v>0</v>
      </c>
      <c r="F87" s="142">
        <f t="shared" si="22"/>
        <v>0</v>
      </c>
      <c r="G87" s="142">
        <f t="shared" si="22"/>
        <v>4153486</v>
      </c>
      <c r="H87" s="142">
        <f t="shared" si="22"/>
        <v>4153486</v>
      </c>
      <c r="I87" s="142">
        <f t="shared" si="22"/>
        <v>2239075</v>
      </c>
      <c r="J87" s="142">
        <f t="shared" si="22"/>
        <v>366409</v>
      </c>
      <c r="K87" s="142">
        <f t="shared" si="22"/>
        <v>38011</v>
      </c>
      <c r="L87" s="142">
        <f t="shared" si="22"/>
        <v>0</v>
      </c>
      <c r="M87" s="142">
        <f t="shared" si="22"/>
        <v>0</v>
      </c>
      <c r="N87" s="143">
        <f t="shared" si="22"/>
        <v>0</v>
      </c>
    </row>
    <row r="88" spans="1:14" s="35" customFormat="1" ht="17.25" customHeight="1">
      <c r="A88" s="100" t="s">
        <v>792</v>
      </c>
      <c r="B88" s="96"/>
      <c r="C88" s="64" t="s">
        <v>793</v>
      </c>
      <c r="D88" s="138">
        <f>SUM(D89:D98)</f>
        <v>176374</v>
      </c>
      <c r="E88" s="138">
        <f>SUM(E89:E98)</f>
        <v>0</v>
      </c>
      <c r="F88" s="138">
        <f>SUM(F89:F98)</f>
        <v>0</v>
      </c>
      <c r="G88" s="138">
        <f>SUM(G89:G98)</f>
        <v>176374</v>
      </c>
      <c r="H88" s="138">
        <f aca="true" t="shared" si="23" ref="H88:N88">SUM(H89:H98)</f>
        <v>176374</v>
      </c>
      <c r="I88" s="138">
        <f t="shared" si="23"/>
        <v>143880</v>
      </c>
      <c r="J88" s="138">
        <f t="shared" si="23"/>
        <v>24960</v>
      </c>
      <c r="K88" s="138">
        <f t="shared" si="23"/>
        <v>0</v>
      </c>
      <c r="L88" s="138">
        <f t="shared" si="23"/>
        <v>0</v>
      </c>
      <c r="M88" s="138">
        <f t="shared" si="23"/>
        <v>0</v>
      </c>
      <c r="N88" s="139">
        <f t="shared" si="23"/>
        <v>0</v>
      </c>
    </row>
    <row r="89" spans="1:14" s="35" customFormat="1" ht="14.25" customHeight="1">
      <c r="A89" s="102"/>
      <c r="B89" s="28" t="s">
        <v>741</v>
      </c>
      <c r="C89" s="21" t="s">
        <v>420</v>
      </c>
      <c r="D89" s="77">
        <v>89750</v>
      </c>
      <c r="E89" s="77"/>
      <c r="F89" s="77"/>
      <c r="G89" s="77">
        <f>D89+E89-F89</f>
        <v>89750</v>
      </c>
      <c r="H89" s="77">
        <f>G89</f>
        <v>89750</v>
      </c>
      <c r="I89" s="77">
        <f>H89</f>
        <v>89750</v>
      </c>
      <c r="J89" s="140"/>
      <c r="K89" s="141">
        <v>0</v>
      </c>
      <c r="L89" s="144"/>
      <c r="M89" s="144"/>
      <c r="N89" s="215"/>
    </row>
    <row r="90" spans="1:14" s="35" customFormat="1" ht="15.75" customHeight="1">
      <c r="A90" s="102"/>
      <c r="B90" s="28" t="s">
        <v>744</v>
      </c>
      <c r="C90" s="21" t="s">
        <v>745</v>
      </c>
      <c r="D90" s="77">
        <v>8130</v>
      </c>
      <c r="E90" s="77"/>
      <c r="F90" s="77"/>
      <c r="G90" s="77">
        <f aca="true" t="shared" si="24" ref="G90:G98">D90+E90-F90</f>
        <v>8130</v>
      </c>
      <c r="H90" s="77">
        <f aca="true" t="shared" si="25" ref="H90:H98">G90</f>
        <v>8130</v>
      </c>
      <c r="I90" s="77">
        <f>H90</f>
        <v>8130</v>
      </c>
      <c r="J90" s="140"/>
      <c r="K90" s="141">
        <v>0</v>
      </c>
      <c r="L90" s="144"/>
      <c r="M90" s="144"/>
      <c r="N90" s="215"/>
    </row>
    <row r="91" spans="1:14" s="35" customFormat="1" ht="16.5" customHeight="1">
      <c r="A91" s="102"/>
      <c r="B91" s="106" t="s">
        <v>789</v>
      </c>
      <c r="C91" s="21" t="s">
        <v>794</v>
      </c>
      <c r="D91" s="77">
        <v>21715</v>
      </c>
      <c r="E91" s="77"/>
      <c r="F91" s="77"/>
      <c r="G91" s="77">
        <f t="shared" si="24"/>
        <v>21715</v>
      </c>
      <c r="H91" s="77">
        <f t="shared" si="25"/>
        <v>21715</v>
      </c>
      <c r="I91" s="77"/>
      <c r="J91" s="140">
        <f>H91</f>
        <v>21715</v>
      </c>
      <c r="K91" s="141"/>
      <c r="L91" s="144"/>
      <c r="M91" s="144"/>
      <c r="N91" s="215"/>
    </row>
    <row r="92" spans="1:14" s="35" customFormat="1" ht="15" customHeight="1">
      <c r="A92" s="102"/>
      <c r="B92" s="106" t="s">
        <v>746</v>
      </c>
      <c r="C92" s="21" t="s">
        <v>747</v>
      </c>
      <c r="D92" s="77">
        <v>3245</v>
      </c>
      <c r="E92" s="77"/>
      <c r="F92" s="77"/>
      <c r="G92" s="77">
        <f t="shared" si="24"/>
        <v>3245</v>
      </c>
      <c r="H92" s="77">
        <f t="shared" si="25"/>
        <v>3245</v>
      </c>
      <c r="I92" s="77"/>
      <c r="J92" s="140">
        <f>H92</f>
        <v>3245</v>
      </c>
      <c r="K92" s="141"/>
      <c r="L92" s="144"/>
      <c r="M92" s="144"/>
      <c r="N92" s="215"/>
    </row>
    <row r="93" spans="1:14" s="35" customFormat="1" ht="15" customHeight="1">
      <c r="A93" s="102"/>
      <c r="B93" s="106" t="s">
        <v>370</v>
      </c>
      <c r="C93" s="21" t="s">
        <v>371</v>
      </c>
      <c r="D93" s="77">
        <v>46000</v>
      </c>
      <c r="E93" s="77"/>
      <c r="F93" s="77"/>
      <c r="G93" s="77">
        <f t="shared" si="24"/>
        <v>46000</v>
      </c>
      <c r="H93" s="77">
        <f t="shared" si="25"/>
        <v>46000</v>
      </c>
      <c r="I93" s="77">
        <f>H93</f>
        <v>46000</v>
      </c>
      <c r="J93" s="140"/>
      <c r="K93" s="141"/>
      <c r="L93" s="144"/>
      <c r="M93" s="144"/>
      <c r="N93" s="215"/>
    </row>
    <row r="94" spans="1:14" s="35" customFormat="1" ht="15" customHeight="1">
      <c r="A94" s="102"/>
      <c r="B94" s="28" t="s">
        <v>748</v>
      </c>
      <c r="C94" s="21" t="s">
        <v>749</v>
      </c>
      <c r="D94" s="77">
        <v>800</v>
      </c>
      <c r="E94" s="77"/>
      <c r="F94" s="77"/>
      <c r="G94" s="77">
        <f t="shared" si="24"/>
        <v>800</v>
      </c>
      <c r="H94" s="77">
        <f t="shared" si="25"/>
        <v>800</v>
      </c>
      <c r="I94" s="77"/>
      <c r="J94" s="140">
        <v>0</v>
      </c>
      <c r="K94" s="141">
        <v>0</v>
      </c>
      <c r="L94" s="144"/>
      <c r="M94" s="144"/>
      <c r="N94" s="215"/>
    </row>
    <row r="95" spans="1:14" s="35" customFormat="1" ht="14.25" customHeight="1">
      <c r="A95" s="102"/>
      <c r="B95" s="28" t="s">
        <v>753</v>
      </c>
      <c r="C95" s="21" t="s">
        <v>823</v>
      </c>
      <c r="D95" s="77">
        <v>700</v>
      </c>
      <c r="E95" s="77"/>
      <c r="F95" s="77"/>
      <c r="G95" s="77">
        <f t="shared" si="24"/>
        <v>700</v>
      </c>
      <c r="H95" s="77">
        <f t="shared" si="25"/>
        <v>700</v>
      </c>
      <c r="I95" s="77"/>
      <c r="J95" s="140">
        <v>0</v>
      </c>
      <c r="K95" s="141">
        <v>0</v>
      </c>
      <c r="L95" s="144"/>
      <c r="M95" s="144"/>
      <c r="N95" s="215"/>
    </row>
    <row r="96" spans="1:14" s="35" customFormat="1" ht="15" customHeight="1">
      <c r="A96" s="102"/>
      <c r="B96" s="28" t="s">
        <v>759</v>
      </c>
      <c r="C96" s="21" t="s">
        <v>760</v>
      </c>
      <c r="D96" s="77">
        <v>3334</v>
      </c>
      <c r="E96" s="77"/>
      <c r="F96" s="77"/>
      <c r="G96" s="77">
        <f t="shared" si="24"/>
        <v>3334</v>
      </c>
      <c r="H96" s="77">
        <f t="shared" si="25"/>
        <v>3334</v>
      </c>
      <c r="I96" s="77"/>
      <c r="J96" s="140">
        <v>0</v>
      </c>
      <c r="K96" s="141">
        <v>0</v>
      </c>
      <c r="L96" s="144"/>
      <c r="M96" s="144"/>
      <c r="N96" s="215"/>
    </row>
    <row r="97" spans="1:14" s="35" customFormat="1" ht="15" customHeight="1">
      <c r="A97" s="102"/>
      <c r="B97" s="28" t="s">
        <v>95</v>
      </c>
      <c r="C97" s="21" t="s">
        <v>99</v>
      </c>
      <c r="D97" s="77">
        <v>1000</v>
      </c>
      <c r="E97" s="77"/>
      <c r="F97" s="77"/>
      <c r="G97" s="77">
        <f t="shared" si="24"/>
        <v>1000</v>
      </c>
      <c r="H97" s="77">
        <f t="shared" si="25"/>
        <v>1000</v>
      </c>
      <c r="I97" s="77"/>
      <c r="J97" s="140"/>
      <c r="K97" s="141"/>
      <c r="L97" s="144"/>
      <c r="M97" s="144"/>
      <c r="N97" s="215"/>
    </row>
    <row r="98" spans="1:14" s="35" customFormat="1" ht="15" customHeight="1">
      <c r="A98" s="102"/>
      <c r="B98" s="28" t="s">
        <v>96</v>
      </c>
      <c r="C98" s="268" t="s">
        <v>100</v>
      </c>
      <c r="D98" s="77">
        <v>1700</v>
      </c>
      <c r="E98" s="77"/>
      <c r="F98" s="77"/>
      <c r="G98" s="77">
        <f t="shared" si="24"/>
        <v>1700</v>
      </c>
      <c r="H98" s="77">
        <f t="shared" si="25"/>
        <v>1700</v>
      </c>
      <c r="I98" s="77"/>
      <c r="J98" s="140">
        <v>0</v>
      </c>
      <c r="K98" s="141">
        <v>0</v>
      </c>
      <c r="L98" s="144"/>
      <c r="M98" s="144"/>
      <c r="N98" s="215"/>
    </row>
    <row r="99" spans="1:14" s="34" customFormat="1" ht="17.25" customHeight="1">
      <c r="A99" s="100" t="s">
        <v>246</v>
      </c>
      <c r="B99" s="96"/>
      <c r="C99" s="64" t="s">
        <v>417</v>
      </c>
      <c r="D99" s="138">
        <f>D100</f>
        <v>2780</v>
      </c>
      <c r="E99" s="138">
        <f>E100</f>
        <v>0</v>
      </c>
      <c r="F99" s="138">
        <f>F100</f>
        <v>0</v>
      </c>
      <c r="G99" s="138">
        <f>G100</f>
        <v>2780</v>
      </c>
      <c r="H99" s="138">
        <f aca="true" t="shared" si="26" ref="H99:N99">H100</f>
        <v>2780</v>
      </c>
      <c r="I99" s="138">
        <f t="shared" si="26"/>
        <v>0</v>
      </c>
      <c r="J99" s="138">
        <f t="shared" si="26"/>
        <v>0</v>
      </c>
      <c r="K99" s="138">
        <f t="shared" si="26"/>
        <v>2780</v>
      </c>
      <c r="L99" s="138">
        <f t="shared" si="26"/>
        <v>0</v>
      </c>
      <c r="M99" s="138">
        <f t="shared" si="26"/>
        <v>0</v>
      </c>
      <c r="N99" s="139">
        <f t="shared" si="26"/>
        <v>0</v>
      </c>
    </row>
    <row r="100" spans="1:14" s="35" customFormat="1" ht="24" customHeight="1">
      <c r="A100" s="102"/>
      <c r="B100" s="28" t="s">
        <v>501</v>
      </c>
      <c r="C100" s="21" t="s">
        <v>588</v>
      </c>
      <c r="D100" s="77">
        <v>2780</v>
      </c>
      <c r="E100" s="77"/>
      <c r="F100" s="77"/>
      <c r="G100" s="77">
        <f>D100+E100-F100</f>
        <v>2780</v>
      </c>
      <c r="H100" s="77">
        <f>G100</f>
        <v>2780</v>
      </c>
      <c r="I100" s="77">
        <v>0</v>
      </c>
      <c r="J100" s="140">
        <v>0</v>
      </c>
      <c r="K100" s="141">
        <f>H100</f>
        <v>2780</v>
      </c>
      <c r="L100" s="144"/>
      <c r="M100" s="144"/>
      <c r="N100" s="215"/>
    </row>
    <row r="101" spans="1:14" s="34" customFormat="1" ht="16.5" customHeight="1">
      <c r="A101" s="100" t="s">
        <v>796</v>
      </c>
      <c r="B101" s="96"/>
      <c r="C101" s="64" t="s">
        <v>797</v>
      </c>
      <c r="D101" s="138">
        <f aca="true" t="shared" si="27" ref="D101:N101">SUM(D102:D111)</f>
        <v>140900</v>
      </c>
      <c r="E101" s="138">
        <f t="shared" si="27"/>
        <v>0</v>
      </c>
      <c r="F101" s="138">
        <f t="shared" si="27"/>
        <v>0</v>
      </c>
      <c r="G101" s="138">
        <f t="shared" si="27"/>
        <v>140900</v>
      </c>
      <c r="H101" s="138">
        <f t="shared" si="27"/>
        <v>140900</v>
      </c>
      <c r="I101" s="138">
        <f t="shared" si="27"/>
        <v>0</v>
      </c>
      <c r="J101" s="138">
        <f t="shared" si="27"/>
        <v>0</v>
      </c>
      <c r="K101" s="138">
        <f t="shared" si="27"/>
        <v>0</v>
      </c>
      <c r="L101" s="138">
        <f t="shared" si="27"/>
        <v>0</v>
      </c>
      <c r="M101" s="138">
        <f t="shared" si="27"/>
        <v>0</v>
      </c>
      <c r="N101" s="139">
        <f t="shared" si="27"/>
        <v>0</v>
      </c>
    </row>
    <row r="102" spans="1:14" s="35" customFormat="1" ht="12.75" customHeight="1">
      <c r="A102" s="102"/>
      <c r="B102" s="28" t="s">
        <v>740</v>
      </c>
      <c r="C102" s="21" t="s">
        <v>798</v>
      </c>
      <c r="D102" s="77">
        <v>106720</v>
      </c>
      <c r="E102" s="77"/>
      <c r="F102" s="77"/>
      <c r="G102" s="77">
        <f>D102+E102-F102</f>
        <v>106720</v>
      </c>
      <c r="H102" s="77">
        <f aca="true" t="shared" si="28" ref="H102:H111">G102</f>
        <v>106720</v>
      </c>
      <c r="I102" s="77"/>
      <c r="J102" s="140"/>
      <c r="K102" s="141"/>
      <c r="L102" s="144"/>
      <c r="M102" s="144"/>
      <c r="N102" s="215"/>
    </row>
    <row r="103" spans="1:14" s="35" customFormat="1" ht="12.75" customHeight="1">
      <c r="A103" s="102"/>
      <c r="B103" s="28" t="s">
        <v>748</v>
      </c>
      <c r="C103" s="21" t="s">
        <v>749</v>
      </c>
      <c r="D103" s="77">
        <v>7520</v>
      </c>
      <c r="E103" s="77"/>
      <c r="F103" s="77"/>
      <c r="G103" s="77">
        <f aca="true" t="shared" si="29" ref="G103:G111">D103+E103-F103</f>
        <v>7520</v>
      </c>
      <c r="H103" s="77">
        <f t="shared" si="28"/>
        <v>7520</v>
      </c>
      <c r="I103" s="77"/>
      <c r="J103" s="140"/>
      <c r="K103" s="141"/>
      <c r="L103" s="144"/>
      <c r="M103" s="144"/>
      <c r="N103" s="215"/>
    </row>
    <row r="104" spans="1:14" s="35" customFormat="1" ht="12.75" customHeight="1">
      <c r="A104" s="102"/>
      <c r="B104" s="28" t="s">
        <v>750</v>
      </c>
      <c r="C104" s="21" t="s">
        <v>821</v>
      </c>
      <c r="D104" s="77">
        <v>9010</v>
      </c>
      <c r="E104" s="77"/>
      <c r="F104" s="77"/>
      <c r="G104" s="77">
        <f t="shared" si="29"/>
        <v>9010</v>
      </c>
      <c r="H104" s="77">
        <f t="shared" si="28"/>
        <v>9010</v>
      </c>
      <c r="I104" s="77"/>
      <c r="J104" s="140"/>
      <c r="K104" s="141"/>
      <c r="L104" s="144"/>
      <c r="M104" s="144"/>
      <c r="N104" s="215"/>
    </row>
    <row r="105" spans="1:14" s="35" customFormat="1" ht="12.75" customHeight="1">
      <c r="A105" s="102"/>
      <c r="B105" s="28" t="s">
        <v>753</v>
      </c>
      <c r="C105" s="21" t="s">
        <v>823</v>
      </c>
      <c r="D105" s="77">
        <v>7900</v>
      </c>
      <c r="E105" s="77"/>
      <c r="F105" s="77"/>
      <c r="G105" s="77">
        <f t="shared" si="29"/>
        <v>7900</v>
      </c>
      <c r="H105" s="77">
        <f t="shared" si="28"/>
        <v>7900</v>
      </c>
      <c r="I105" s="77"/>
      <c r="J105" s="140"/>
      <c r="K105" s="141"/>
      <c r="L105" s="144"/>
      <c r="M105" s="144"/>
      <c r="N105" s="215"/>
    </row>
    <row r="106" spans="1:14" s="35" customFormat="1" ht="12.75" customHeight="1">
      <c r="A106" s="102"/>
      <c r="B106" s="28" t="s">
        <v>93</v>
      </c>
      <c r="C106" s="21" t="s">
        <v>97</v>
      </c>
      <c r="D106" s="77">
        <v>450</v>
      </c>
      <c r="E106" s="77"/>
      <c r="F106" s="77"/>
      <c r="G106" s="77">
        <f t="shared" si="29"/>
        <v>450</v>
      </c>
      <c r="H106" s="77">
        <f t="shared" si="28"/>
        <v>450</v>
      </c>
      <c r="I106" s="77"/>
      <c r="J106" s="140"/>
      <c r="K106" s="141"/>
      <c r="L106" s="144"/>
      <c r="M106" s="144"/>
      <c r="N106" s="215"/>
    </row>
    <row r="107" spans="1:14" s="35" customFormat="1" ht="12.75" customHeight="1">
      <c r="A107" s="102"/>
      <c r="B107" s="28" t="s">
        <v>755</v>
      </c>
      <c r="C107" s="21" t="s">
        <v>756</v>
      </c>
      <c r="D107" s="77">
        <v>250</v>
      </c>
      <c r="E107" s="77"/>
      <c r="F107" s="77"/>
      <c r="G107" s="77">
        <f t="shared" si="29"/>
        <v>250</v>
      </c>
      <c r="H107" s="77">
        <f t="shared" si="28"/>
        <v>250</v>
      </c>
      <c r="I107" s="77"/>
      <c r="J107" s="140"/>
      <c r="K107" s="141"/>
      <c r="L107" s="144"/>
      <c r="M107" s="144"/>
      <c r="N107" s="215"/>
    </row>
    <row r="108" spans="1:14" s="35" customFormat="1" ht="12.75" customHeight="1">
      <c r="A108" s="102"/>
      <c r="B108" s="28" t="s">
        <v>428</v>
      </c>
      <c r="C108" s="21" t="s">
        <v>429</v>
      </c>
      <c r="D108" s="77">
        <v>150</v>
      </c>
      <c r="E108" s="77"/>
      <c r="F108" s="77"/>
      <c r="G108" s="77">
        <f t="shared" si="29"/>
        <v>150</v>
      </c>
      <c r="H108" s="77">
        <f t="shared" si="28"/>
        <v>150</v>
      </c>
      <c r="I108" s="77"/>
      <c r="J108" s="140"/>
      <c r="K108" s="141"/>
      <c r="L108" s="144"/>
      <c r="M108" s="144"/>
      <c r="N108" s="215"/>
    </row>
    <row r="109" spans="1:14" s="35" customFormat="1" ht="12.75" customHeight="1">
      <c r="A109" s="102"/>
      <c r="B109" s="28" t="s">
        <v>94</v>
      </c>
      <c r="C109" s="21" t="s">
        <v>98</v>
      </c>
      <c r="D109" s="77">
        <v>1800</v>
      </c>
      <c r="E109" s="77"/>
      <c r="F109" s="77"/>
      <c r="G109" s="77">
        <f t="shared" si="29"/>
        <v>1800</v>
      </c>
      <c r="H109" s="77">
        <f t="shared" si="28"/>
        <v>1800</v>
      </c>
      <c r="I109" s="77"/>
      <c r="J109" s="140"/>
      <c r="K109" s="141"/>
      <c r="L109" s="144"/>
      <c r="M109" s="144"/>
      <c r="N109" s="215"/>
    </row>
    <row r="110" spans="1:14" s="35" customFormat="1" ht="12.75" customHeight="1">
      <c r="A110" s="102"/>
      <c r="B110" s="28" t="s">
        <v>95</v>
      </c>
      <c r="C110" s="21" t="s">
        <v>99</v>
      </c>
      <c r="D110" s="77">
        <v>1500</v>
      </c>
      <c r="E110" s="77"/>
      <c r="F110" s="77"/>
      <c r="G110" s="77">
        <f t="shared" si="29"/>
        <v>1500</v>
      </c>
      <c r="H110" s="77">
        <f t="shared" si="28"/>
        <v>1500</v>
      </c>
      <c r="I110" s="77"/>
      <c r="J110" s="140"/>
      <c r="K110" s="141"/>
      <c r="L110" s="144"/>
      <c r="M110" s="144"/>
      <c r="N110" s="215"/>
    </row>
    <row r="111" spans="1:14" s="35" customFormat="1" ht="12.75" customHeight="1">
      <c r="A111" s="102"/>
      <c r="B111" s="28" t="s">
        <v>96</v>
      </c>
      <c r="C111" s="21" t="s">
        <v>100</v>
      </c>
      <c r="D111" s="77">
        <v>5600</v>
      </c>
      <c r="E111" s="77"/>
      <c r="F111" s="77"/>
      <c r="G111" s="77">
        <f t="shared" si="29"/>
        <v>5600</v>
      </c>
      <c r="H111" s="77">
        <f t="shared" si="28"/>
        <v>5600</v>
      </c>
      <c r="I111" s="77"/>
      <c r="J111" s="140"/>
      <c r="K111" s="141"/>
      <c r="L111" s="144"/>
      <c r="M111" s="144"/>
      <c r="N111" s="215"/>
    </row>
    <row r="112" spans="1:14" s="34" customFormat="1" ht="15.75" customHeight="1">
      <c r="A112" s="100" t="s">
        <v>799</v>
      </c>
      <c r="B112" s="96"/>
      <c r="C112" s="64" t="s">
        <v>800</v>
      </c>
      <c r="D112" s="138">
        <f aca="true" t="shared" si="30" ref="D112:N112">SUM(D113:D138)</f>
        <v>3123110</v>
      </c>
      <c r="E112" s="138">
        <f t="shared" si="30"/>
        <v>0</v>
      </c>
      <c r="F112" s="138">
        <f t="shared" si="30"/>
        <v>0</v>
      </c>
      <c r="G112" s="138">
        <f t="shared" si="30"/>
        <v>3123110</v>
      </c>
      <c r="H112" s="138">
        <f t="shared" si="30"/>
        <v>3123110</v>
      </c>
      <c r="I112" s="138">
        <f t="shared" si="30"/>
        <v>2022970</v>
      </c>
      <c r="J112" s="138">
        <f t="shared" si="30"/>
        <v>334499</v>
      </c>
      <c r="K112" s="138">
        <f t="shared" si="30"/>
        <v>29255</v>
      </c>
      <c r="L112" s="138">
        <f t="shared" si="30"/>
        <v>0</v>
      </c>
      <c r="M112" s="138">
        <f t="shared" si="30"/>
        <v>0</v>
      </c>
      <c r="N112" s="139">
        <f t="shared" si="30"/>
        <v>0</v>
      </c>
    </row>
    <row r="113" spans="1:14" s="34" customFormat="1" ht="23.25" customHeight="1">
      <c r="A113" s="156"/>
      <c r="B113" s="150" t="s">
        <v>795</v>
      </c>
      <c r="C113" s="153" t="s">
        <v>708</v>
      </c>
      <c r="D113" s="149">
        <v>5000</v>
      </c>
      <c r="E113" s="149"/>
      <c r="F113" s="149"/>
      <c r="G113" s="149">
        <f>D113+E113-F113</f>
        <v>5000</v>
      </c>
      <c r="H113" s="149">
        <f>G113</f>
        <v>5000</v>
      </c>
      <c r="I113" s="149"/>
      <c r="J113" s="149"/>
      <c r="K113" s="149">
        <f>H113</f>
        <v>5000</v>
      </c>
      <c r="L113" s="149"/>
      <c r="M113" s="149"/>
      <c r="N113" s="178"/>
    </row>
    <row r="114" spans="1:14" s="34" customFormat="1" ht="21" customHeight="1">
      <c r="A114" s="156"/>
      <c r="B114" s="28" t="s">
        <v>501</v>
      </c>
      <c r="C114" s="21" t="s">
        <v>588</v>
      </c>
      <c r="D114" s="149">
        <v>24255</v>
      </c>
      <c r="E114" s="149"/>
      <c r="F114" s="149"/>
      <c r="G114" s="149">
        <f aca="true" t="shared" si="31" ref="G114:G138">D114+E114-F114</f>
        <v>24255</v>
      </c>
      <c r="H114" s="149">
        <f aca="true" t="shared" si="32" ref="H114:H138">G114</f>
        <v>24255</v>
      </c>
      <c r="I114" s="149"/>
      <c r="J114" s="149"/>
      <c r="K114" s="149">
        <f>H114</f>
        <v>24255</v>
      </c>
      <c r="L114" s="149"/>
      <c r="M114" s="149"/>
      <c r="N114" s="178"/>
    </row>
    <row r="115" spans="1:14" s="35" customFormat="1" ht="16.5" customHeight="1">
      <c r="A115" s="102"/>
      <c r="B115" s="28" t="s">
        <v>439</v>
      </c>
      <c r="C115" s="21" t="s">
        <v>409</v>
      </c>
      <c r="D115" s="77">
        <v>2000</v>
      </c>
      <c r="E115" s="77"/>
      <c r="F115" s="77"/>
      <c r="G115" s="149">
        <f t="shared" si="31"/>
        <v>2000</v>
      </c>
      <c r="H115" s="149">
        <f t="shared" si="32"/>
        <v>2000</v>
      </c>
      <c r="I115" s="77"/>
      <c r="J115" s="140"/>
      <c r="K115" s="141"/>
      <c r="L115" s="144"/>
      <c r="M115" s="144"/>
      <c r="N115" s="215"/>
    </row>
    <row r="116" spans="1:14" s="35" customFormat="1" ht="15.75" customHeight="1">
      <c r="A116" s="102"/>
      <c r="B116" s="28" t="s">
        <v>741</v>
      </c>
      <c r="C116" s="21" t="s">
        <v>420</v>
      </c>
      <c r="D116" s="77">
        <v>1856900</v>
      </c>
      <c r="E116" s="77"/>
      <c r="F116" s="77"/>
      <c r="G116" s="149">
        <f t="shared" si="31"/>
        <v>1856900</v>
      </c>
      <c r="H116" s="149">
        <f t="shared" si="32"/>
        <v>1856900</v>
      </c>
      <c r="I116" s="77">
        <f>H116</f>
        <v>1856900</v>
      </c>
      <c r="J116" s="140"/>
      <c r="K116" s="141"/>
      <c r="L116" s="144"/>
      <c r="M116" s="144"/>
      <c r="N116" s="215"/>
    </row>
    <row r="117" spans="1:14" s="35" customFormat="1" ht="16.5" customHeight="1">
      <c r="A117" s="102"/>
      <c r="B117" s="28" t="s">
        <v>744</v>
      </c>
      <c r="C117" s="21" t="s">
        <v>745</v>
      </c>
      <c r="D117" s="77">
        <v>135370</v>
      </c>
      <c r="E117" s="77"/>
      <c r="F117" s="77"/>
      <c r="G117" s="149">
        <f t="shared" si="31"/>
        <v>135370</v>
      </c>
      <c r="H117" s="149">
        <f t="shared" si="32"/>
        <v>135370</v>
      </c>
      <c r="I117" s="77">
        <f>H117</f>
        <v>135370</v>
      </c>
      <c r="J117" s="140"/>
      <c r="K117" s="141"/>
      <c r="L117" s="144"/>
      <c r="M117" s="144"/>
      <c r="N117" s="215"/>
    </row>
    <row r="118" spans="1:14" s="35" customFormat="1" ht="15" customHeight="1">
      <c r="A118" s="102"/>
      <c r="B118" s="106" t="s">
        <v>789</v>
      </c>
      <c r="C118" s="21" t="s">
        <v>771</v>
      </c>
      <c r="D118" s="77">
        <v>287804</v>
      </c>
      <c r="E118" s="77"/>
      <c r="F118" s="77"/>
      <c r="G118" s="149">
        <f t="shared" si="31"/>
        <v>287804</v>
      </c>
      <c r="H118" s="149">
        <f t="shared" si="32"/>
        <v>287804</v>
      </c>
      <c r="I118" s="77"/>
      <c r="J118" s="140">
        <f>H118</f>
        <v>287804</v>
      </c>
      <c r="K118" s="141"/>
      <c r="L118" s="144"/>
      <c r="M118" s="144"/>
      <c r="N118" s="215"/>
    </row>
    <row r="119" spans="1:14" s="35" customFormat="1" ht="15" customHeight="1">
      <c r="A119" s="102"/>
      <c r="B119" s="106" t="s">
        <v>746</v>
      </c>
      <c r="C119" s="21" t="s">
        <v>747</v>
      </c>
      <c r="D119" s="77">
        <v>46695</v>
      </c>
      <c r="E119" s="77"/>
      <c r="F119" s="77"/>
      <c r="G119" s="149">
        <f t="shared" si="31"/>
        <v>46695</v>
      </c>
      <c r="H119" s="149">
        <f t="shared" si="32"/>
        <v>46695</v>
      </c>
      <c r="I119" s="77"/>
      <c r="J119" s="140">
        <f>D119</f>
        <v>46695</v>
      </c>
      <c r="K119" s="141"/>
      <c r="L119" s="144"/>
      <c r="M119" s="144"/>
      <c r="N119" s="215"/>
    </row>
    <row r="120" spans="1:14" s="35" customFormat="1" ht="13.5" customHeight="1">
      <c r="A120" s="102"/>
      <c r="B120" s="106" t="s">
        <v>370</v>
      </c>
      <c r="C120" s="21" t="s">
        <v>371</v>
      </c>
      <c r="D120" s="77">
        <v>30700</v>
      </c>
      <c r="E120" s="77"/>
      <c r="F120" s="77"/>
      <c r="G120" s="149">
        <f t="shared" si="31"/>
        <v>30700</v>
      </c>
      <c r="H120" s="149">
        <f t="shared" si="32"/>
        <v>30700</v>
      </c>
      <c r="I120" s="77">
        <f>H120</f>
        <v>30700</v>
      </c>
      <c r="J120" s="140"/>
      <c r="K120" s="141"/>
      <c r="L120" s="144"/>
      <c r="M120" s="144"/>
      <c r="N120" s="215"/>
    </row>
    <row r="121" spans="1:14" s="35" customFormat="1" ht="15.75" customHeight="1">
      <c r="A121" s="102"/>
      <c r="B121" s="28" t="s">
        <v>748</v>
      </c>
      <c r="C121" s="21" t="s">
        <v>749</v>
      </c>
      <c r="D121" s="77">
        <v>47400</v>
      </c>
      <c r="E121" s="77"/>
      <c r="F121" s="77"/>
      <c r="G121" s="149">
        <f t="shared" si="31"/>
        <v>47400</v>
      </c>
      <c r="H121" s="149">
        <f t="shared" si="32"/>
        <v>47400</v>
      </c>
      <c r="I121" s="77"/>
      <c r="J121" s="140"/>
      <c r="K121" s="141"/>
      <c r="L121" s="144"/>
      <c r="M121" s="144"/>
      <c r="N121" s="215"/>
    </row>
    <row r="122" spans="1:14" s="35" customFormat="1" ht="15.75" customHeight="1">
      <c r="A122" s="102"/>
      <c r="B122" s="28" t="s">
        <v>750</v>
      </c>
      <c r="C122" s="21" t="s">
        <v>821</v>
      </c>
      <c r="D122" s="77">
        <v>70000</v>
      </c>
      <c r="E122" s="77"/>
      <c r="F122" s="77"/>
      <c r="G122" s="149">
        <f t="shared" si="31"/>
        <v>70000</v>
      </c>
      <c r="H122" s="149">
        <f t="shared" si="32"/>
        <v>70000</v>
      </c>
      <c r="I122" s="77"/>
      <c r="J122" s="140"/>
      <c r="K122" s="141"/>
      <c r="L122" s="144"/>
      <c r="M122" s="144"/>
      <c r="N122" s="215"/>
    </row>
    <row r="123" spans="1:14" s="35" customFormat="1" ht="15.75" customHeight="1">
      <c r="A123" s="102"/>
      <c r="B123" s="28" t="s">
        <v>752</v>
      </c>
      <c r="C123" s="21" t="s">
        <v>822</v>
      </c>
      <c r="D123" s="77">
        <v>57000</v>
      </c>
      <c r="E123" s="77"/>
      <c r="F123" s="77"/>
      <c r="G123" s="149">
        <f t="shared" si="31"/>
        <v>57000</v>
      </c>
      <c r="H123" s="149">
        <f t="shared" si="32"/>
        <v>57000</v>
      </c>
      <c r="I123" s="77"/>
      <c r="J123" s="140"/>
      <c r="K123" s="141"/>
      <c r="L123" s="144"/>
      <c r="M123" s="144"/>
      <c r="N123" s="215"/>
    </row>
    <row r="124" spans="1:14" s="35" customFormat="1" ht="15.75" customHeight="1">
      <c r="A124" s="102"/>
      <c r="B124" s="28" t="s">
        <v>809</v>
      </c>
      <c r="C124" s="21" t="s">
        <v>810</v>
      </c>
      <c r="D124" s="77">
        <v>1000</v>
      </c>
      <c r="E124" s="77"/>
      <c r="F124" s="77"/>
      <c r="G124" s="149">
        <f t="shared" si="31"/>
        <v>1000</v>
      </c>
      <c r="H124" s="149">
        <f t="shared" si="32"/>
        <v>1000</v>
      </c>
      <c r="I124" s="77"/>
      <c r="J124" s="140"/>
      <c r="K124" s="141"/>
      <c r="L124" s="144"/>
      <c r="M124" s="144"/>
      <c r="N124" s="215"/>
    </row>
    <row r="125" spans="1:14" s="35" customFormat="1" ht="13.5" customHeight="1">
      <c r="A125" s="102"/>
      <c r="B125" s="28" t="s">
        <v>753</v>
      </c>
      <c r="C125" s="21" t="s">
        <v>823</v>
      </c>
      <c r="D125" s="77">
        <v>427266</v>
      </c>
      <c r="E125" s="77"/>
      <c r="F125" s="77"/>
      <c r="G125" s="149">
        <f t="shared" si="31"/>
        <v>427266</v>
      </c>
      <c r="H125" s="149">
        <f t="shared" si="32"/>
        <v>427266</v>
      </c>
      <c r="I125" s="77"/>
      <c r="J125" s="140"/>
      <c r="K125" s="141"/>
      <c r="L125" s="144"/>
      <c r="M125" s="144"/>
      <c r="N125" s="215"/>
    </row>
    <row r="126" spans="1:14" s="35" customFormat="1" ht="13.5" customHeight="1">
      <c r="A126" s="102"/>
      <c r="B126" s="28" t="s">
        <v>372</v>
      </c>
      <c r="C126" s="21" t="s">
        <v>238</v>
      </c>
      <c r="D126" s="77">
        <v>3500</v>
      </c>
      <c r="E126" s="77"/>
      <c r="F126" s="77"/>
      <c r="G126" s="149">
        <f t="shared" si="31"/>
        <v>3500</v>
      </c>
      <c r="H126" s="149">
        <f t="shared" si="32"/>
        <v>3500</v>
      </c>
      <c r="I126" s="77"/>
      <c r="J126" s="140"/>
      <c r="K126" s="141"/>
      <c r="L126" s="144"/>
      <c r="M126" s="144"/>
      <c r="N126" s="215"/>
    </row>
    <row r="127" spans="1:14" s="35" customFormat="1" ht="13.5" customHeight="1">
      <c r="A127" s="102"/>
      <c r="B127" s="28" t="s">
        <v>101</v>
      </c>
      <c r="C127" s="21" t="s">
        <v>103</v>
      </c>
      <c r="D127" s="77">
        <v>10000</v>
      </c>
      <c r="E127" s="77"/>
      <c r="F127" s="77"/>
      <c r="G127" s="149">
        <f t="shared" si="31"/>
        <v>10000</v>
      </c>
      <c r="H127" s="149">
        <f t="shared" si="32"/>
        <v>10000</v>
      </c>
      <c r="I127" s="77"/>
      <c r="J127" s="140"/>
      <c r="K127" s="141"/>
      <c r="L127" s="144"/>
      <c r="M127" s="144"/>
      <c r="N127" s="215"/>
    </row>
    <row r="128" spans="1:14" s="35" customFormat="1" ht="13.5" customHeight="1">
      <c r="A128" s="102"/>
      <c r="B128" s="28" t="s">
        <v>93</v>
      </c>
      <c r="C128" s="21" t="s">
        <v>97</v>
      </c>
      <c r="D128" s="77">
        <v>10000</v>
      </c>
      <c r="E128" s="77"/>
      <c r="F128" s="77"/>
      <c r="G128" s="149">
        <f t="shared" si="31"/>
        <v>10000</v>
      </c>
      <c r="H128" s="149">
        <f t="shared" si="32"/>
        <v>10000</v>
      </c>
      <c r="I128" s="77"/>
      <c r="J128" s="140"/>
      <c r="K128" s="141"/>
      <c r="L128" s="144"/>
      <c r="M128" s="144"/>
      <c r="N128" s="215"/>
    </row>
    <row r="129" spans="1:14" s="35" customFormat="1" ht="13.5" customHeight="1">
      <c r="A129" s="102"/>
      <c r="B129" s="28" t="s">
        <v>102</v>
      </c>
      <c r="C129" s="21" t="s">
        <v>104</v>
      </c>
      <c r="D129" s="77">
        <v>600</v>
      </c>
      <c r="E129" s="77"/>
      <c r="F129" s="77"/>
      <c r="G129" s="149">
        <f t="shared" si="31"/>
        <v>600</v>
      </c>
      <c r="H129" s="149">
        <f t="shared" si="32"/>
        <v>600</v>
      </c>
      <c r="I129" s="77"/>
      <c r="J129" s="140"/>
      <c r="K129" s="141"/>
      <c r="L129" s="144"/>
      <c r="M129" s="144"/>
      <c r="N129" s="215"/>
    </row>
    <row r="130" spans="1:14" s="35" customFormat="1" ht="14.25" customHeight="1">
      <c r="A130" s="102"/>
      <c r="B130" s="28" t="s">
        <v>755</v>
      </c>
      <c r="C130" s="21" t="s">
        <v>756</v>
      </c>
      <c r="D130" s="77">
        <v>9300</v>
      </c>
      <c r="E130" s="77"/>
      <c r="F130" s="77"/>
      <c r="G130" s="149">
        <f t="shared" si="31"/>
        <v>9300</v>
      </c>
      <c r="H130" s="149">
        <f t="shared" si="32"/>
        <v>9300</v>
      </c>
      <c r="I130" s="77"/>
      <c r="J130" s="140"/>
      <c r="K130" s="141"/>
      <c r="L130" s="144"/>
      <c r="M130" s="144"/>
      <c r="N130" s="215"/>
    </row>
    <row r="131" spans="1:14" s="35" customFormat="1" ht="14.25" customHeight="1">
      <c r="A131" s="102"/>
      <c r="B131" s="28" t="s">
        <v>428</v>
      </c>
      <c r="C131" s="21" t="s">
        <v>429</v>
      </c>
      <c r="D131" s="77">
        <v>4000</v>
      </c>
      <c r="E131" s="77"/>
      <c r="F131" s="77"/>
      <c r="G131" s="149">
        <f t="shared" si="31"/>
        <v>4000</v>
      </c>
      <c r="H131" s="149">
        <f t="shared" si="32"/>
        <v>4000</v>
      </c>
      <c r="I131" s="77"/>
      <c r="J131" s="140"/>
      <c r="K131" s="141"/>
      <c r="L131" s="144"/>
      <c r="M131" s="144"/>
      <c r="N131" s="215"/>
    </row>
    <row r="132" spans="1:14" s="35" customFormat="1" ht="15.75" customHeight="1">
      <c r="A132" s="102"/>
      <c r="B132" s="28" t="s">
        <v>757</v>
      </c>
      <c r="C132" s="21" t="s">
        <v>696</v>
      </c>
      <c r="D132" s="77">
        <v>686</v>
      </c>
      <c r="E132" s="77"/>
      <c r="F132" s="77"/>
      <c r="G132" s="149">
        <f t="shared" si="31"/>
        <v>686</v>
      </c>
      <c r="H132" s="149">
        <f t="shared" si="32"/>
        <v>686</v>
      </c>
      <c r="I132" s="77"/>
      <c r="J132" s="140"/>
      <c r="K132" s="141"/>
      <c r="L132" s="144"/>
      <c r="M132" s="144"/>
      <c r="N132" s="215"/>
    </row>
    <row r="133" spans="1:14" s="35" customFormat="1" ht="15.75" customHeight="1">
      <c r="A133" s="102"/>
      <c r="B133" s="28" t="s">
        <v>759</v>
      </c>
      <c r="C133" s="21" t="s">
        <v>760</v>
      </c>
      <c r="D133" s="77">
        <v>46196</v>
      </c>
      <c r="E133" s="77"/>
      <c r="F133" s="77"/>
      <c r="G133" s="149">
        <f t="shared" si="31"/>
        <v>46196</v>
      </c>
      <c r="H133" s="149">
        <f t="shared" si="32"/>
        <v>46196</v>
      </c>
      <c r="I133" s="77"/>
      <c r="J133" s="140"/>
      <c r="K133" s="141"/>
      <c r="L133" s="144"/>
      <c r="M133" s="144"/>
      <c r="N133" s="215"/>
    </row>
    <row r="134" spans="1:14" s="35" customFormat="1" ht="15.75" customHeight="1">
      <c r="A134" s="103"/>
      <c r="B134" s="106" t="s">
        <v>774</v>
      </c>
      <c r="C134" s="21" t="s">
        <v>775</v>
      </c>
      <c r="D134" s="77">
        <v>138</v>
      </c>
      <c r="E134" s="77"/>
      <c r="F134" s="77"/>
      <c r="G134" s="149">
        <f t="shared" si="31"/>
        <v>138</v>
      </c>
      <c r="H134" s="149">
        <f t="shared" si="32"/>
        <v>138</v>
      </c>
      <c r="I134" s="77"/>
      <c r="J134" s="140"/>
      <c r="K134" s="141"/>
      <c r="L134" s="144"/>
      <c r="M134" s="144"/>
      <c r="N134" s="215"/>
    </row>
    <row r="135" spans="1:14" s="35" customFormat="1" ht="16.5" customHeight="1">
      <c r="A135" s="103"/>
      <c r="B135" s="106" t="s">
        <v>377</v>
      </c>
      <c r="C135" s="21" t="s">
        <v>248</v>
      </c>
      <c r="D135" s="77">
        <v>700</v>
      </c>
      <c r="E135" s="77"/>
      <c r="F135" s="77"/>
      <c r="G135" s="149">
        <f t="shared" si="31"/>
        <v>700</v>
      </c>
      <c r="H135" s="149">
        <f t="shared" si="32"/>
        <v>700</v>
      </c>
      <c r="I135" s="77"/>
      <c r="J135" s="140"/>
      <c r="K135" s="141"/>
      <c r="L135" s="144"/>
      <c r="M135" s="144"/>
      <c r="N135" s="215"/>
    </row>
    <row r="136" spans="1:14" s="35" customFormat="1" ht="15.75" customHeight="1">
      <c r="A136" s="103"/>
      <c r="B136" s="106" t="s">
        <v>94</v>
      </c>
      <c r="C136" s="21" t="s">
        <v>98</v>
      </c>
      <c r="D136" s="77">
        <v>10800</v>
      </c>
      <c r="E136" s="77"/>
      <c r="F136" s="77"/>
      <c r="G136" s="149">
        <f t="shared" si="31"/>
        <v>10800</v>
      </c>
      <c r="H136" s="149">
        <f t="shared" si="32"/>
        <v>10800</v>
      </c>
      <c r="I136" s="77"/>
      <c r="J136" s="140"/>
      <c r="K136" s="141"/>
      <c r="L136" s="144"/>
      <c r="M136" s="144"/>
      <c r="N136" s="215"/>
    </row>
    <row r="137" spans="1:14" s="35" customFormat="1" ht="13.5" customHeight="1">
      <c r="A137" s="103"/>
      <c r="B137" s="106" t="s">
        <v>95</v>
      </c>
      <c r="C137" s="21" t="s">
        <v>99</v>
      </c>
      <c r="D137" s="77">
        <v>4100</v>
      </c>
      <c r="E137" s="77"/>
      <c r="F137" s="77"/>
      <c r="G137" s="149">
        <f t="shared" si="31"/>
        <v>4100</v>
      </c>
      <c r="H137" s="149">
        <f t="shared" si="32"/>
        <v>4100</v>
      </c>
      <c r="I137" s="77"/>
      <c r="J137" s="140"/>
      <c r="K137" s="141"/>
      <c r="L137" s="144"/>
      <c r="M137" s="144"/>
      <c r="N137" s="215"/>
    </row>
    <row r="138" spans="1:14" s="35" customFormat="1" ht="15.75" customHeight="1">
      <c r="A138" s="103"/>
      <c r="B138" s="106" t="s">
        <v>96</v>
      </c>
      <c r="C138" s="21" t="s">
        <v>100</v>
      </c>
      <c r="D138" s="77">
        <v>31700</v>
      </c>
      <c r="E138" s="77"/>
      <c r="F138" s="77"/>
      <c r="G138" s="149">
        <f t="shared" si="31"/>
        <v>31700</v>
      </c>
      <c r="H138" s="149">
        <f t="shared" si="32"/>
        <v>31700</v>
      </c>
      <c r="I138" s="77"/>
      <c r="J138" s="140"/>
      <c r="K138" s="141"/>
      <c r="L138" s="144"/>
      <c r="M138" s="144"/>
      <c r="N138" s="215"/>
    </row>
    <row r="139" spans="1:14" s="35" customFormat="1" ht="15" customHeight="1">
      <c r="A139" s="100" t="s">
        <v>801</v>
      </c>
      <c r="B139" s="96"/>
      <c r="C139" s="64" t="s">
        <v>802</v>
      </c>
      <c r="D139" s="138">
        <f>SUM(D140:D147)</f>
        <v>15000</v>
      </c>
      <c r="E139" s="138">
        <f>SUM(E140:E147)</f>
        <v>0</v>
      </c>
      <c r="F139" s="138">
        <f>SUM(F140:F147)</f>
        <v>0</v>
      </c>
      <c r="G139" s="138">
        <f>SUM(G140:G147)</f>
        <v>15000</v>
      </c>
      <c r="H139" s="138">
        <f>SUM(H140:H147)</f>
        <v>15000</v>
      </c>
      <c r="I139" s="138">
        <f aca="true" t="shared" si="33" ref="I139:N139">SUM(I140:I147)</f>
        <v>6450</v>
      </c>
      <c r="J139" s="138">
        <f t="shared" si="33"/>
        <v>1015</v>
      </c>
      <c r="K139" s="138">
        <f t="shared" si="33"/>
        <v>0</v>
      </c>
      <c r="L139" s="138">
        <f t="shared" si="33"/>
        <v>0</v>
      </c>
      <c r="M139" s="138">
        <f t="shared" si="33"/>
        <v>0</v>
      </c>
      <c r="N139" s="139">
        <f t="shared" si="33"/>
        <v>0</v>
      </c>
    </row>
    <row r="140" spans="1:14" s="35" customFormat="1" ht="16.5" customHeight="1">
      <c r="A140" s="103"/>
      <c r="B140" s="28" t="s">
        <v>740</v>
      </c>
      <c r="C140" s="21" t="s">
        <v>798</v>
      </c>
      <c r="D140" s="77">
        <v>6630</v>
      </c>
      <c r="E140" s="77"/>
      <c r="F140" s="77"/>
      <c r="G140" s="77">
        <f>D140+E140-F140</f>
        <v>6630</v>
      </c>
      <c r="H140" s="77">
        <f>G140</f>
        <v>6630</v>
      </c>
      <c r="I140" s="77"/>
      <c r="J140" s="140"/>
      <c r="K140" s="141"/>
      <c r="L140" s="144"/>
      <c r="M140" s="144"/>
      <c r="N140" s="215"/>
    </row>
    <row r="141" spans="1:14" s="35" customFormat="1" ht="15.75" customHeight="1">
      <c r="A141" s="102"/>
      <c r="B141" s="28" t="s">
        <v>770</v>
      </c>
      <c r="C141" s="21" t="s">
        <v>803</v>
      </c>
      <c r="D141" s="77">
        <v>975</v>
      </c>
      <c r="E141" s="77"/>
      <c r="F141" s="77"/>
      <c r="G141" s="77">
        <f aca="true" t="shared" si="34" ref="G141:G147">D141+E141-F141</f>
        <v>975</v>
      </c>
      <c r="H141" s="77">
        <f aca="true" t="shared" si="35" ref="H141:H147">G141</f>
        <v>975</v>
      </c>
      <c r="I141" s="77"/>
      <c r="J141" s="140">
        <f>H141</f>
        <v>975</v>
      </c>
      <c r="K141" s="141"/>
      <c r="L141" s="144"/>
      <c r="M141" s="144"/>
      <c r="N141" s="215"/>
    </row>
    <row r="142" spans="1:14" s="35" customFormat="1" ht="15.75" customHeight="1">
      <c r="A142" s="102"/>
      <c r="B142" s="28" t="s">
        <v>746</v>
      </c>
      <c r="C142" s="21" t="s">
        <v>747</v>
      </c>
      <c r="D142" s="77">
        <v>40</v>
      </c>
      <c r="E142" s="77"/>
      <c r="F142" s="77"/>
      <c r="G142" s="77">
        <f t="shared" si="34"/>
        <v>40</v>
      </c>
      <c r="H142" s="77">
        <f t="shared" si="35"/>
        <v>40</v>
      </c>
      <c r="I142" s="77"/>
      <c r="J142" s="140">
        <f>H142</f>
        <v>40</v>
      </c>
      <c r="K142" s="141"/>
      <c r="L142" s="144"/>
      <c r="M142" s="144"/>
      <c r="N142" s="215"/>
    </row>
    <row r="143" spans="1:14" s="35" customFormat="1" ht="15.75" customHeight="1">
      <c r="A143" s="102"/>
      <c r="B143" s="28" t="s">
        <v>370</v>
      </c>
      <c r="C143" s="21" t="s">
        <v>371</v>
      </c>
      <c r="D143" s="77">
        <v>6450</v>
      </c>
      <c r="E143" s="77"/>
      <c r="F143" s="77"/>
      <c r="G143" s="77">
        <f t="shared" si="34"/>
        <v>6450</v>
      </c>
      <c r="H143" s="77">
        <f t="shared" si="35"/>
        <v>6450</v>
      </c>
      <c r="I143" s="77">
        <f>H143</f>
        <v>6450</v>
      </c>
      <c r="J143" s="140"/>
      <c r="K143" s="141"/>
      <c r="L143" s="144"/>
      <c r="M143" s="144"/>
      <c r="N143" s="215"/>
    </row>
    <row r="144" spans="1:14" s="35" customFormat="1" ht="16.5" customHeight="1">
      <c r="A144" s="102"/>
      <c r="B144" s="28" t="s">
        <v>748</v>
      </c>
      <c r="C144" s="21" t="s">
        <v>749</v>
      </c>
      <c r="D144" s="77">
        <v>176</v>
      </c>
      <c r="E144" s="77"/>
      <c r="F144" s="77"/>
      <c r="G144" s="77">
        <f t="shared" si="34"/>
        <v>176</v>
      </c>
      <c r="H144" s="77">
        <f t="shared" si="35"/>
        <v>176</v>
      </c>
      <c r="I144" s="77"/>
      <c r="J144" s="140"/>
      <c r="K144" s="141"/>
      <c r="L144" s="144"/>
      <c r="M144" s="144"/>
      <c r="N144" s="215"/>
    </row>
    <row r="145" spans="1:14" s="35" customFormat="1" ht="15.75" customHeight="1">
      <c r="A145" s="102"/>
      <c r="B145" s="28" t="s">
        <v>753</v>
      </c>
      <c r="C145" s="21" t="s">
        <v>823</v>
      </c>
      <c r="D145" s="77">
        <v>245</v>
      </c>
      <c r="E145" s="77"/>
      <c r="F145" s="77"/>
      <c r="G145" s="77">
        <f t="shared" si="34"/>
        <v>245</v>
      </c>
      <c r="H145" s="77">
        <f t="shared" si="35"/>
        <v>245</v>
      </c>
      <c r="I145" s="77"/>
      <c r="J145" s="140"/>
      <c r="K145" s="141"/>
      <c r="L145" s="144"/>
      <c r="M145" s="144"/>
      <c r="N145" s="215"/>
    </row>
    <row r="146" spans="1:14" s="35" customFormat="1" ht="15.75" customHeight="1">
      <c r="A146" s="102"/>
      <c r="B146" s="28" t="s">
        <v>95</v>
      </c>
      <c r="C146" s="21" t="s">
        <v>99</v>
      </c>
      <c r="D146" s="77">
        <v>94</v>
      </c>
      <c r="E146" s="77"/>
      <c r="F146" s="77"/>
      <c r="G146" s="77">
        <f t="shared" si="34"/>
        <v>94</v>
      </c>
      <c r="H146" s="77">
        <f t="shared" si="35"/>
        <v>94</v>
      </c>
      <c r="I146" s="77"/>
      <c r="J146" s="140"/>
      <c r="K146" s="141"/>
      <c r="L146" s="144"/>
      <c r="M146" s="144"/>
      <c r="N146" s="215"/>
    </row>
    <row r="147" spans="1:14" s="35" customFormat="1" ht="15.75" customHeight="1">
      <c r="A147" s="102"/>
      <c r="B147" s="28" t="s">
        <v>96</v>
      </c>
      <c r="C147" s="21" t="s">
        <v>100</v>
      </c>
      <c r="D147" s="77">
        <v>390</v>
      </c>
      <c r="E147" s="77"/>
      <c r="F147" s="77"/>
      <c r="G147" s="77">
        <f t="shared" si="34"/>
        <v>390</v>
      </c>
      <c r="H147" s="77">
        <f t="shared" si="35"/>
        <v>390</v>
      </c>
      <c r="I147" s="77"/>
      <c r="J147" s="140"/>
      <c r="K147" s="141"/>
      <c r="L147" s="144"/>
      <c r="M147" s="144"/>
      <c r="N147" s="215"/>
    </row>
    <row r="148" spans="1:14" s="34" customFormat="1" ht="25.5" customHeight="1">
      <c r="A148" s="100" t="s">
        <v>143</v>
      </c>
      <c r="B148" s="96"/>
      <c r="C148" s="64" t="s">
        <v>144</v>
      </c>
      <c r="D148" s="138">
        <f>SUM(D149:D174)</f>
        <v>671592</v>
      </c>
      <c r="E148" s="138">
        <f aca="true" t="shared" si="36" ref="E148:N148">SUM(E149:E174)</f>
        <v>0</v>
      </c>
      <c r="F148" s="138">
        <f t="shared" si="36"/>
        <v>0</v>
      </c>
      <c r="G148" s="138">
        <f t="shared" si="36"/>
        <v>671592</v>
      </c>
      <c r="H148" s="138">
        <f t="shared" si="36"/>
        <v>671592</v>
      </c>
      <c r="I148" s="138">
        <f t="shared" si="36"/>
        <v>65775</v>
      </c>
      <c r="J148" s="138">
        <f t="shared" si="36"/>
        <v>5935</v>
      </c>
      <c r="K148" s="138">
        <f t="shared" si="36"/>
        <v>5976</v>
      </c>
      <c r="L148" s="138">
        <f t="shared" si="36"/>
        <v>0</v>
      </c>
      <c r="M148" s="138">
        <f t="shared" si="36"/>
        <v>0</v>
      </c>
      <c r="N148" s="139">
        <f t="shared" si="36"/>
        <v>0</v>
      </c>
    </row>
    <row r="149" spans="1:14" s="34" customFormat="1" ht="25.5" customHeight="1">
      <c r="A149" s="156"/>
      <c r="B149" s="150" t="s">
        <v>114</v>
      </c>
      <c r="C149" s="21" t="s">
        <v>456</v>
      </c>
      <c r="D149" s="149">
        <v>5000</v>
      </c>
      <c r="E149" s="149"/>
      <c r="F149" s="149"/>
      <c r="G149" s="149">
        <f>D149+E149-F149</f>
        <v>5000</v>
      </c>
      <c r="H149" s="149">
        <f>G149</f>
        <v>5000</v>
      </c>
      <c r="I149" s="149"/>
      <c r="J149" s="149"/>
      <c r="K149" s="149">
        <f>H149</f>
        <v>5000</v>
      </c>
      <c r="L149" s="149"/>
      <c r="M149" s="149"/>
      <c r="N149" s="178"/>
    </row>
    <row r="150" spans="1:14" s="34" customFormat="1" ht="25.5" customHeight="1">
      <c r="A150" s="156"/>
      <c r="B150" s="150" t="s">
        <v>606</v>
      </c>
      <c r="C150" s="153" t="s">
        <v>607</v>
      </c>
      <c r="D150" s="149">
        <v>976</v>
      </c>
      <c r="E150" s="149"/>
      <c r="F150" s="149"/>
      <c r="G150" s="149">
        <f>D150+E150-F150</f>
        <v>976</v>
      </c>
      <c r="H150" s="149">
        <f>G150</f>
        <v>976</v>
      </c>
      <c r="I150" s="149"/>
      <c r="J150" s="149"/>
      <c r="K150" s="149">
        <f>H150</f>
        <v>976</v>
      </c>
      <c r="L150" s="149"/>
      <c r="M150" s="149"/>
      <c r="N150" s="178"/>
    </row>
    <row r="151" spans="1:14" s="34" customFormat="1" ht="15.75" customHeight="1">
      <c r="A151" s="104"/>
      <c r="B151" s="150" t="s">
        <v>457</v>
      </c>
      <c r="C151" s="21" t="s">
        <v>803</v>
      </c>
      <c r="D151" s="149">
        <v>4331</v>
      </c>
      <c r="E151" s="149"/>
      <c r="F151" s="149"/>
      <c r="G151" s="149">
        <f aca="true" t="shared" si="37" ref="G151:G174">D151+E151-F151</f>
        <v>4331</v>
      </c>
      <c r="H151" s="149">
        <f aca="true" t="shared" si="38" ref="H151:H174">G151</f>
        <v>4331</v>
      </c>
      <c r="I151" s="149"/>
      <c r="J151" s="149">
        <f>H151</f>
        <v>4331</v>
      </c>
      <c r="K151" s="149"/>
      <c r="L151" s="149"/>
      <c r="M151" s="149"/>
      <c r="N151" s="178"/>
    </row>
    <row r="152" spans="1:14" s="34" customFormat="1" ht="15.75" customHeight="1">
      <c r="A152" s="104"/>
      <c r="B152" s="150" t="s">
        <v>458</v>
      </c>
      <c r="C152" s="21" t="s">
        <v>803</v>
      </c>
      <c r="D152" s="149">
        <v>764</v>
      </c>
      <c r="E152" s="149"/>
      <c r="F152" s="149"/>
      <c r="G152" s="149">
        <f t="shared" si="37"/>
        <v>764</v>
      </c>
      <c r="H152" s="149">
        <f t="shared" si="38"/>
        <v>764</v>
      </c>
      <c r="I152" s="149"/>
      <c r="J152" s="149">
        <f>H152</f>
        <v>764</v>
      </c>
      <c r="K152" s="149"/>
      <c r="L152" s="149"/>
      <c r="M152" s="149"/>
      <c r="N152" s="178"/>
    </row>
    <row r="153" spans="1:14" s="34" customFormat="1" ht="15.75" customHeight="1">
      <c r="A153" s="104"/>
      <c r="B153" s="150" t="s">
        <v>459</v>
      </c>
      <c r="C153" s="21" t="s">
        <v>747</v>
      </c>
      <c r="D153" s="149">
        <v>714</v>
      </c>
      <c r="E153" s="149"/>
      <c r="F153" s="149"/>
      <c r="G153" s="149">
        <f t="shared" si="37"/>
        <v>714</v>
      </c>
      <c r="H153" s="149">
        <f t="shared" si="38"/>
        <v>714</v>
      </c>
      <c r="I153" s="149"/>
      <c r="J153" s="149">
        <f>H153</f>
        <v>714</v>
      </c>
      <c r="K153" s="149"/>
      <c r="L153" s="149"/>
      <c r="M153" s="149"/>
      <c r="N153" s="178"/>
    </row>
    <row r="154" spans="1:14" s="34" customFormat="1" ht="16.5" customHeight="1">
      <c r="A154" s="104"/>
      <c r="B154" s="150" t="s">
        <v>460</v>
      </c>
      <c r="C154" s="21" t="s">
        <v>747</v>
      </c>
      <c r="D154" s="149">
        <v>126</v>
      </c>
      <c r="E154" s="149"/>
      <c r="F154" s="149"/>
      <c r="G154" s="149">
        <f t="shared" si="37"/>
        <v>126</v>
      </c>
      <c r="H154" s="149">
        <f t="shared" si="38"/>
        <v>126</v>
      </c>
      <c r="I154" s="149"/>
      <c r="J154" s="149">
        <f>H154</f>
        <v>126</v>
      </c>
      <c r="K154" s="149"/>
      <c r="L154" s="149"/>
      <c r="M154" s="149"/>
      <c r="N154" s="178"/>
    </row>
    <row r="155" spans="1:14" s="35" customFormat="1" ht="15.75" customHeight="1">
      <c r="A155" s="102"/>
      <c r="B155" s="28" t="s">
        <v>370</v>
      </c>
      <c r="C155" s="21" t="s">
        <v>503</v>
      </c>
      <c r="D155" s="77">
        <v>4500</v>
      </c>
      <c r="E155" s="77"/>
      <c r="F155" s="77"/>
      <c r="G155" s="149">
        <f t="shared" si="37"/>
        <v>4500</v>
      </c>
      <c r="H155" s="149">
        <f t="shared" si="38"/>
        <v>4500</v>
      </c>
      <c r="I155" s="77">
        <f>H155</f>
        <v>4500</v>
      </c>
      <c r="J155" s="140"/>
      <c r="K155" s="141"/>
      <c r="L155" s="144"/>
      <c r="M155" s="144"/>
      <c r="N155" s="215"/>
    </row>
    <row r="156" spans="1:14" s="35" customFormat="1" ht="15.75" customHeight="1">
      <c r="A156" s="102"/>
      <c r="B156" s="28" t="s">
        <v>461</v>
      </c>
      <c r="C156" s="21" t="s">
        <v>503</v>
      </c>
      <c r="D156" s="77">
        <v>52084</v>
      </c>
      <c r="E156" s="77"/>
      <c r="F156" s="77"/>
      <c r="G156" s="149">
        <f t="shared" si="37"/>
        <v>52084</v>
      </c>
      <c r="H156" s="149">
        <f t="shared" si="38"/>
        <v>52084</v>
      </c>
      <c r="I156" s="77">
        <f>H156</f>
        <v>52084</v>
      </c>
      <c r="J156" s="140"/>
      <c r="K156" s="141"/>
      <c r="L156" s="144"/>
      <c r="M156" s="144"/>
      <c r="N156" s="215"/>
    </row>
    <row r="157" spans="1:14" s="35" customFormat="1" ht="15.75" customHeight="1">
      <c r="A157" s="102"/>
      <c r="B157" s="28" t="s">
        <v>462</v>
      </c>
      <c r="C157" s="21" t="s">
        <v>503</v>
      </c>
      <c r="D157" s="77">
        <v>9191</v>
      </c>
      <c r="E157" s="77"/>
      <c r="F157" s="77"/>
      <c r="G157" s="149">
        <f t="shared" si="37"/>
        <v>9191</v>
      </c>
      <c r="H157" s="149">
        <f t="shared" si="38"/>
        <v>9191</v>
      </c>
      <c r="I157" s="77">
        <f>H157</f>
        <v>9191</v>
      </c>
      <c r="J157" s="140"/>
      <c r="K157" s="141"/>
      <c r="L157" s="144"/>
      <c r="M157" s="144"/>
      <c r="N157" s="215"/>
    </row>
    <row r="158" spans="1:14" s="35" customFormat="1" ht="15.75" customHeight="1">
      <c r="A158" s="102"/>
      <c r="B158" s="28" t="s">
        <v>748</v>
      </c>
      <c r="C158" s="21" t="s">
        <v>749</v>
      </c>
      <c r="D158" s="77">
        <v>14000</v>
      </c>
      <c r="E158" s="77"/>
      <c r="F158" s="77"/>
      <c r="G158" s="149">
        <f t="shared" si="37"/>
        <v>14000</v>
      </c>
      <c r="H158" s="149">
        <f t="shared" si="38"/>
        <v>14000</v>
      </c>
      <c r="I158" s="77"/>
      <c r="J158" s="140"/>
      <c r="K158" s="141"/>
      <c r="L158" s="144"/>
      <c r="M158" s="144"/>
      <c r="N158" s="215"/>
    </row>
    <row r="159" spans="1:14" s="35" customFormat="1" ht="15.75" customHeight="1">
      <c r="A159" s="102"/>
      <c r="B159" s="28" t="s">
        <v>463</v>
      </c>
      <c r="C159" s="21" t="s">
        <v>749</v>
      </c>
      <c r="D159" s="77">
        <v>4425</v>
      </c>
      <c r="E159" s="77"/>
      <c r="F159" s="77"/>
      <c r="G159" s="149">
        <f t="shared" si="37"/>
        <v>4425</v>
      </c>
      <c r="H159" s="149">
        <f t="shared" si="38"/>
        <v>4425</v>
      </c>
      <c r="I159" s="77"/>
      <c r="J159" s="140"/>
      <c r="K159" s="141"/>
      <c r="L159" s="144"/>
      <c r="M159" s="144"/>
      <c r="N159" s="215"/>
    </row>
    <row r="160" spans="1:14" s="35" customFormat="1" ht="15.75" customHeight="1">
      <c r="A160" s="102"/>
      <c r="B160" s="28" t="s">
        <v>464</v>
      </c>
      <c r="C160" s="21" t="s">
        <v>749</v>
      </c>
      <c r="D160" s="77">
        <v>781</v>
      </c>
      <c r="E160" s="77"/>
      <c r="F160" s="77"/>
      <c r="G160" s="149">
        <f t="shared" si="37"/>
        <v>781</v>
      </c>
      <c r="H160" s="149">
        <f t="shared" si="38"/>
        <v>781</v>
      </c>
      <c r="I160" s="77"/>
      <c r="J160" s="140"/>
      <c r="K160" s="141"/>
      <c r="L160" s="144"/>
      <c r="M160" s="144"/>
      <c r="N160" s="215"/>
    </row>
    <row r="161" spans="1:14" s="41" customFormat="1" ht="15.75" customHeight="1">
      <c r="A161" s="102"/>
      <c r="B161" s="28" t="s">
        <v>753</v>
      </c>
      <c r="C161" s="21" t="s">
        <v>823</v>
      </c>
      <c r="D161" s="77">
        <v>3200</v>
      </c>
      <c r="E161" s="77"/>
      <c r="F161" s="77"/>
      <c r="G161" s="149">
        <f t="shared" si="37"/>
        <v>3200</v>
      </c>
      <c r="H161" s="149">
        <f t="shared" si="38"/>
        <v>3200</v>
      </c>
      <c r="I161" s="77"/>
      <c r="J161" s="140"/>
      <c r="K161" s="141"/>
      <c r="L161" s="144"/>
      <c r="M161" s="144"/>
      <c r="N161" s="215"/>
    </row>
    <row r="162" spans="1:14" s="41" customFormat="1" ht="15.75" customHeight="1">
      <c r="A162" s="102"/>
      <c r="B162" s="28" t="s">
        <v>465</v>
      </c>
      <c r="C162" s="21" t="s">
        <v>823</v>
      </c>
      <c r="D162" s="77">
        <v>478854</v>
      </c>
      <c r="E162" s="77"/>
      <c r="F162" s="77"/>
      <c r="G162" s="149">
        <f t="shared" si="37"/>
        <v>478854</v>
      </c>
      <c r="H162" s="149">
        <f t="shared" si="38"/>
        <v>478854</v>
      </c>
      <c r="I162" s="77"/>
      <c r="J162" s="140"/>
      <c r="K162" s="141"/>
      <c r="L162" s="144"/>
      <c r="M162" s="144"/>
      <c r="N162" s="215"/>
    </row>
    <row r="163" spans="1:14" s="41" customFormat="1" ht="15.75" customHeight="1">
      <c r="A163" s="102"/>
      <c r="B163" s="28" t="s">
        <v>466</v>
      </c>
      <c r="C163" s="21" t="s">
        <v>823</v>
      </c>
      <c r="D163" s="77">
        <v>84503</v>
      </c>
      <c r="E163" s="77"/>
      <c r="F163" s="77"/>
      <c r="G163" s="149">
        <f t="shared" si="37"/>
        <v>84503</v>
      </c>
      <c r="H163" s="149">
        <f t="shared" si="38"/>
        <v>84503</v>
      </c>
      <c r="I163" s="77"/>
      <c r="J163" s="140"/>
      <c r="K163" s="141"/>
      <c r="L163" s="144"/>
      <c r="M163" s="144"/>
      <c r="N163" s="215"/>
    </row>
    <row r="164" spans="1:14" s="41" customFormat="1" ht="15.75" customHeight="1">
      <c r="A164" s="102"/>
      <c r="B164" s="28" t="s">
        <v>102</v>
      </c>
      <c r="C164" s="21" t="s">
        <v>709</v>
      </c>
      <c r="D164" s="77">
        <v>600</v>
      </c>
      <c r="E164" s="77"/>
      <c r="F164" s="77"/>
      <c r="G164" s="149">
        <f t="shared" si="37"/>
        <v>600</v>
      </c>
      <c r="H164" s="149">
        <f t="shared" si="38"/>
        <v>600</v>
      </c>
      <c r="I164" s="77"/>
      <c r="J164" s="140"/>
      <c r="K164" s="141"/>
      <c r="L164" s="144"/>
      <c r="M164" s="144"/>
      <c r="N164" s="215"/>
    </row>
    <row r="165" spans="1:14" s="41" customFormat="1" ht="15.75" customHeight="1">
      <c r="A165" s="102"/>
      <c r="B165" s="28" t="s">
        <v>484</v>
      </c>
      <c r="C165" s="21" t="s">
        <v>709</v>
      </c>
      <c r="D165" s="77">
        <v>3048</v>
      </c>
      <c r="E165" s="77"/>
      <c r="F165" s="77"/>
      <c r="G165" s="149">
        <f t="shared" si="37"/>
        <v>3048</v>
      </c>
      <c r="H165" s="149">
        <f t="shared" si="38"/>
        <v>3048</v>
      </c>
      <c r="I165" s="77"/>
      <c r="J165" s="140"/>
      <c r="K165" s="141"/>
      <c r="L165" s="144"/>
      <c r="M165" s="144"/>
      <c r="N165" s="215"/>
    </row>
    <row r="166" spans="1:14" s="41" customFormat="1" ht="15.75" customHeight="1">
      <c r="A166" s="102"/>
      <c r="B166" s="28" t="s">
        <v>485</v>
      </c>
      <c r="C166" s="21" t="s">
        <v>709</v>
      </c>
      <c r="D166" s="77">
        <v>538</v>
      </c>
      <c r="E166" s="77"/>
      <c r="F166" s="77"/>
      <c r="G166" s="149">
        <f t="shared" si="37"/>
        <v>538</v>
      </c>
      <c r="H166" s="149">
        <f t="shared" si="38"/>
        <v>538</v>
      </c>
      <c r="I166" s="77"/>
      <c r="J166" s="140"/>
      <c r="K166" s="141"/>
      <c r="L166" s="144"/>
      <c r="M166" s="144"/>
      <c r="N166" s="215"/>
    </row>
    <row r="167" spans="1:14" s="41" customFormat="1" ht="15.75" customHeight="1">
      <c r="A167" s="102"/>
      <c r="B167" s="28" t="s">
        <v>467</v>
      </c>
      <c r="C167" s="21" t="s">
        <v>429</v>
      </c>
      <c r="D167" s="77">
        <v>1056</v>
      </c>
      <c r="E167" s="77"/>
      <c r="F167" s="77"/>
      <c r="G167" s="149">
        <f t="shared" si="37"/>
        <v>1056</v>
      </c>
      <c r="H167" s="149">
        <f t="shared" si="38"/>
        <v>1056</v>
      </c>
      <c r="I167" s="77"/>
      <c r="J167" s="140"/>
      <c r="K167" s="141"/>
      <c r="L167" s="144"/>
      <c r="M167" s="144"/>
      <c r="N167" s="215"/>
    </row>
    <row r="168" spans="1:14" s="41" customFormat="1" ht="15.75" customHeight="1">
      <c r="A168" s="102"/>
      <c r="B168" s="28" t="s">
        <v>468</v>
      </c>
      <c r="C168" s="21" t="s">
        <v>429</v>
      </c>
      <c r="D168" s="77">
        <v>186</v>
      </c>
      <c r="E168" s="77"/>
      <c r="F168" s="77"/>
      <c r="G168" s="149">
        <f t="shared" si="37"/>
        <v>186</v>
      </c>
      <c r="H168" s="149">
        <f t="shared" si="38"/>
        <v>186</v>
      </c>
      <c r="I168" s="77"/>
      <c r="J168" s="140"/>
      <c r="K168" s="141"/>
      <c r="L168" s="144"/>
      <c r="M168" s="144"/>
      <c r="N168" s="215"/>
    </row>
    <row r="169" spans="1:14" s="41" customFormat="1" ht="15.75" customHeight="1">
      <c r="A169" s="102"/>
      <c r="B169" s="28" t="s">
        <v>757</v>
      </c>
      <c r="C169" s="21" t="s">
        <v>696</v>
      </c>
      <c r="D169" s="77">
        <v>500</v>
      </c>
      <c r="E169" s="77"/>
      <c r="F169" s="77"/>
      <c r="G169" s="149">
        <f t="shared" si="37"/>
        <v>500</v>
      </c>
      <c r="H169" s="149">
        <f t="shared" si="38"/>
        <v>500</v>
      </c>
      <c r="I169" s="77"/>
      <c r="J169" s="140"/>
      <c r="K169" s="141"/>
      <c r="L169" s="144"/>
      <c r="M169" s="144"/>
      <c r="N169" s="215"/>
    </row>
    <row r="170" spans="1:14" s="41" customFormat="1" ht="15.75" customHeight="1">
      <c r="A170" s="102"/>
      <c r="B170" s="28" t="s">
        <v>469</v>
      </c>
      <c r="C170" s="21" t="s">
        <v>696</v>
      </c>
      <c r="D170" s="77">
        <v>373</v>
      </c>
      <c r="E170" s="77"/>
      <c r="F170" s="77"/>
      <c r="G170" s="149">
        <f t="shared" si="37"/>
        <v>373</v>
      </c>
      <c r="H170" s="149">
        <f t="shared" si="38"/>
        <v>373</v>
      </c>
      <c r="I170" s="77"/>
      <c r="J170" s="140"/>
      <c r="K170" s="141"/>
      <c r="L170" s="144"/>
      <c r="M170" s="144"/>
      <c r="N170" s="215"/>
    </row>
    <row r="171" spans="1:14" s="41" customFormat="1" ht="15.75" customHeight="1">
      <c r="A171" s="102"/>
      <c r="B171" s="28" t="s">
        <v>470</v>
      </c>
      <c r="C171" s="21" t="s">
        <v>696</v>
      </c>
      <c r="D171" s="77">
        <v>66</v>
      </c>
      <c r="E171" s="77"/>
      <c r="F171" s="77"/>
      <c r="G171" s="149">
        <f t="shared" si="37"/>
        <v>66</v>
      </c>
      <c r="H171" s="149">
        <f t="shared" si="38"/>
        <v>66</v>
      </c>
      <c r="I171" s="77"/>
      <c r="J171" s="140"/>
      <c r="K171" s="141"/>
      <c r="L171" s="144"/>
      <c r="M171" s="144"/>
      <c r="N171" s="215"/>
    </row>
    <row r="172" spans="1:14" s="41" customFormat="1" ht="15.75" customHeight="1">
      <c r="A172" s="102"/>
      <c r="B172" s="28" t="s">
        <v>486</v>
      </c>
      <c r="C172" s="21" t="s">
        <v>100</v>
      </c>
      <c r="D172" s="77">
        <v>1190</v>
      </c>
      <c r="E172" s="77"/>
      <c r="F172" s="77"/>
      <c r="G172" s="149">
        <f t="shared" si="37"/>
        <v>1190</v>
      </c>
      <c r="H172" s="149">
        <f t="shared" si="38"/>
        <v>1190</v>
      </c>
      <c r="I172" s="77"/>
      <c r="J172" s="140"/>
      <c r="K172" s="141"/>
      <c r="L172" s="144"/>
      <c r="M172" s="144"/>
      <c r="N172" s="215"/>
    </row>
    <row r="173" spans="1:14" s="41" customFormat="1" ht="15.75" customHeight="1">
      <c r="A173" s="102"/>
      <c r="B173" s="28" t="s">
        <v>487</v>
      </c>
      <c r="C173" s="21" t="s">
        <v>100</v>
      </c>
      <c r="D173" s="77">
        <v>210</v>
      </c>
      <c r="E173" s="77"/>
      <c r="F173" s="77"/>
      <c r="G173" s="149">
        <f t="shared" si="37"/>
        <v>210</v>
      </c>
      <c r="H173" s="149">
        <f t="shared" si="38"/>
        <v>210</v>
      </c>
      <c r="I173" s="77"/>
      <c r="J173" s="140"/>
      <c r="K173" s="141"/>
      <c r="L173" s="144"/>
      <c r="M173" s="144"/>
      <c r="N173" s="215"/>
    </row>
    <row r="174" spans="1:14" s="41" customFormat="1" ht="15.75" customHeight="1">
      <c r="A174" s="102"/>
      <c r="B174" s="28" t="s">
        <v>431</v>
      </c>
      <c r="C174" s="21" t="s">
        <v>432</v>
      </c>
      <c r="D174" s="77">
        <v>376</v>
      </c>
      <c r="E174" s="77"/>
      <c r="F174" s="77"/>
      <c r="G174" s="149">
        <f t="shared" si="37"/>
        <v>376</v>
      </c>
      <c r="H174" s="149">
        <f t="shared" si="38"/>
        <v>376</v>
      </c>
      <c r="I174" s="77"/>
      <c r="J174" s="140"/>
      <c r="K174" s="141"/>
      <c r="L174" s="144"/>
      <c r="M174" s="144"/>
      <c r="N174" s="215"/>
    </row>
    <row r="175" spans="1:14" s="41" customFormat="1" ht="15.75" customHeight="1">
      <c r="A175" s="100" t="s">
        <v>804</v>
      </c>
      <c r="B175" s="316"/>
      <c r="C175" s="64" t="s">
        <v>805</v>
      </c>
      <c r="D175" s="138">
        <f>SUM(D176:D179)</f>
        <v>23730</v>
      </c>
      <c r="E175" s="138">
        <f aca="true" t="shared" si="39" ref="E175:N175">SUM(E176:E179)</f>
        <v>0</v>
      </c>
      <c r="F175" s="138">
        <f t="shared" si="39"/>
        <v>0</v>
      </c>
      <c r="G175" s="138">
        <f t="shared" si="39"/>
        <v>23730</v>
      </c>
      <c r="H175" s="138">
        <f t="shared" si="39"/>
        <v>23730</v>
      </c>
      <c r="I175" s="138">
        <f t="shared" si="39"/>
        <v>0</v>
      </c>
      <c r="J175" s="138">
        <f t="shared" si="39"/>
        <v>0</v>
      </c>
      <c r="K175" s="138">
        <f t="shared" si="39"/>
        <v>0</v>
      </c>
      <c r="L175" s="138">
        <f t="shared" si="39"/>
        <v>0</v>
      </c>
      <c r="M175" s="138">
        <f t="shared" si="39"/>
        <v>0</v>
      </c>
      <c r="N175" s="139">
        <f t="shared" si="39"/>
        <v>0</v>
      </c>
    </row>
    <row r="176" spans="1:14" s="41" customFormat="1" ht="23.25" customHeight="1">
      <c r="A176" s="156"/>
      <c r="B176" s="150" t="s">
        <v>251</v>
      </c>
      <c r="C176" s="153" t="s">
        <v>589</v>
      </c>
      <c r="D176" s="149">
        <v>1500</v>
      </c>
      <c r="E176" s="149"/>
      <c r="F176" s="149"/>
      <c r="G176" s="77">
        <f>D176+E176-F176</f>
        <v>1500</v>
      </c>
      <c r="H176" s="77">
        <f>G176</f>
        <v>1500</v>
      </c>
      <c r="I176" s="149"/>
      <c r="J176" s="149"/>
      <c r="K176" s="149"/>
      <c r="L176" s="149"/>
      <c r="M176" s="149"/>
      <c r="N176" s="178"/>
    </row>
    <row r="177" spans="1:14" s="35" customFormat="1" ht="15.75" customHeight="1">
      <c r="A177" s="102"/>
      <c r="B177" s="28" t="s">
        <v>748</v>
      </c>
      <c r="C177" s="21" t="s">
        <v>749</v>
      </c>
      <c r="D177" s="77">
        <v>400</v>
      </c>
      <c r="E177" s="77"/>
      <c r="F177" s="77"/>
      <c r="G177" s="77">
        <f>D177+E177-F177</f>
        <v>400</v>
      </c>
      <c r="H177" s="77">
        <f>G177</f>
        <v>400</v>
      </c>
      <c r="I177" s="77">
        <v>0</v>
      </c>
      <c r="J177" s="140"/>
      <c r="K177" s="141">
        <v>0</v>
      </c>
      <c r="L177" s="144"/>
      <c r="M177" s="144"/>
      <c r="N177" s="215"/>
    </row>
    <row r="178" spans="1:14" s="35" customFormat="1" ht="15.75" customHeight="1">
      <c r="A178" s="102"/>
      <c r="B178" s="28" t="s">
        <v>753</v>
      </c>
      <c r="C178" s="21" t="s">
        <v>823</v>
      </c>
      <c r="D178" s="77">
        <v>1100</v>
      </c>
      <c r="E178" s="77"/>
      <c r="F178" s="77"/>
      <c r="G178" s="77">
        <f>D178+E178-F178</f>
        <v>1100</v>
      </c>
      <c r="H178" s="77">
        <f>G178</f>
        <v>1100</v>
      </c>
      <c r="I178" s="77">
        <v>0</v>
      </c>
      <c r="J178" s="140"/>
      <c r="K178" s="141">
        <v>0</v>
      </c>
      <c r="L178" s="144"/>
      <c r="M178" s="144"/>
      <c r="N178" s="215"/>
    </row>
    <row r="179" spans="1:14" s="35" customFormat="1" ht="20.25" customHeight="1">
      <c r="A179" s="102"/>
      <c r="B179" s="28" t="s">
        <v>757</v>
      </c>
      <c r="C179" s="21" t="s">
        <v>758</v>
      </c>
      <c r="D179" s="77">
        <v>20730</v>
      </c>
      <c r="E179" s="77"/>
      <c r="F179" s="77"/>
      <c r="G179" s="77">
        <f>D179+E179-F179</f>
        <v>20730</v>
      </c>
      <c r="H179" s="77">
        <f>G179</f>
        <v>20730</v>
      </c>
      <c r="I179" s="77">
        <v>0</v>
      </c>
      <c r="J179" s="140"/>
      <c r="K179" s="141">
        <v>0</v>
      </c>
      <c r="L179" s="144"/>
      <c r="M179" s="144"/>
      <c r="N179" s="215"/>
    </row>
    <row r="180" spans="1:14" s="35" customFormat="1" ht="20.25" customHeight="1">
      <c r="A180" s="386" t="s">
        <v>627</v>
      </c>
      <c r="B180" s="267"/>
      <c r="C180" s="304" t="s">
        <v>628</v>
      </c>
      <c r="D180" s="233">
        <f>D181</f>
        <v>4700</v>
      </c>
      <c r="E180" s="233">
        <f aca="true" t="shared" si="40" ref="E180:N180">E181</f>
        <v>0</v>
      </c>
      <c r="F180" s="233">
        <f t="shared" si="40"/>
        <v>0</v>
      </c>
      <c r="G180" s="233">
        <f t="shared" si="40"/>
        <v>4700</v>
      </c>
      <c r="H180" s="233">
        <f t="shared" si="40"/>
        <v>4700</v>
      </c>
      <c r="I180" s="233">
        <f t="shared" si="40"/>
        <v>0</v>
      </c>
      <c r="J180" s="233">
        <f t="shared" si="40"/>
        <v>0</v>
      </c>
      <c r="K180" s="233">
        <f t="shared" si="40"/>
        <v>0</v>
      </c>
      <c r="L180" s="233">
        <f t="shared" si="40"/>
        <v>0</v>
      </c>
      <c r="M180" s="233">
        <f t="shared" si="40"/>
        <v>0</v>
      </c>
      <c r="N180" s="464">
        <f t="shared" si="40"/>
        <v>0</v>
      </c>
    </row>
    <row r="181" spans="1:14" s="35" customFormat="1" ht="20.25" customHeight="1">
      <c r="A181" s="340" t="s">
        <v>625</v>
      </c>
      <c r="B181" s="317"/>
      <c r="C181" s="318" t="s">
        <v>626</v>
      </c>
      <c r="D181" s="214">
        <f>D182+D183</f>
        <v>4700</v>
      </c>
      <c r="E181" s="214">
        <f aca="true" t="shared" si="41" ref="E181:N181">E182+E183</f>
        <v>0</v>
      </c>
      <c r="F181" s="214">
        <f t="shared" si="41"/>
        <v>0</v>
      </c>
      <c r="G181" s="214">
        <f t="shared" si="41"/>
        <v>4700</v>
      </c>
      <c r="H181" s="214">
        <f t="shared" si="41"/>
        <v>4700</v>
      </c>
      <c r="I181" s="214">
        <f t="shared" si="41"/>
        <v>0</v>
      </c>
      <c r="J181" s="214">
        <f t="shared" si="41"/>
        <v>0</v>
      </c>
      <c r="K181" s="214">
        <f t="shared" si="41"/>
        <v>0</v>
      </c>
      <c r="L181" s="214">
        <f t="shared" si="41"/>
        <v>0</v>
      </c>
      <c r="M181" s="214">
        <f t="shared" si="41"/>
        <v>0</v>
      </c>
      <c r="N181" s="266">
        <f t="shared" si="41"/>
        <v>0</v>
      </c>
    </row>
    <row r="182" spans="1:14" s="35" customFormat="1" ht="20.25" customHeight="1">
      <c r="A182" s="102"/>
      <c r="B182" s="28" t="s">
        <v>748</v>
      </c>
      <c r="C182" s="21" t="s">
        <v>749</v>
      </c>
      <c r="D182" s="77">
        <v>700</v>
      </c>
      <c r="E182" s="77"/>
      <c r="F182" s="77"/>
      <c r="G182" s="77">
        <f>D182+E182-F182</f>
        <v>700</v>
      </c>
      <c r="H182" s="77">
        <f>G182</f>
        <v>700</v>
      </c>
      <c r="I182" s="77"/>
      <c r="J182" s="140"/>
      <c r="K182" s="141"/>
      <c r="L182" s="144"/>
      <c r="M182" s="144"/>
      <c r="N182" s="215"/>
    </row>
    <row r="183" spans="1:14" s="35" customFormat="1" ht="20.25" customHeight="1">
      <c r="A183" s="102"/>
      <c r="B183" s="28" t="s">
        <v>753</v>
      </c>
      <c r="C183" s="21" t="s">
        <v>823</v>
      </c>
      <c r="D183" s="77">
        <v>4000</v>
      </c>
      <c r="E183" s="77"/>
      <c r="F183" s="77"/>
      <c r="G183" s="77">
        <f>D183+E183-F183</f>
        <v>4000</v>
      </c>
      <c r="H183" s="77">
        <f>G183</f>
        <v>4000</v>
      </c>
      <c r="I183" s="77"/>
      <c r="J183" s="140"/>
      <c r="K183" s="141"/>
      <c r="L183" s="144"/>
      <c r="M183" s="144"/>
      <c r="N183" s="215"/>
    </row>
    <row r="184" spans="1:14" s="35" customFormat="1" ht="27.75" customHeight="1">
      <c r="A184" s="98" t="s">
        <v>806</v>
      </c>
      <c r="B184" s="107"/>
      <c r="C184" s="48" t="s">
        <v>807</v>
      </c>
      <c r="D184" s="142">
        <f aca="true" t="shared" si="42" ref="D184:N184">D185+D188+D215+D219</f>
        <v>3558685</v>
      </c>
      <c r="E184" s="142">
        <f t="shared" si="42"/>
        <v>0</v>
      </c>
      <c r="F184" s="142">
        <f t="shared" si="42"/>
        <v>0</v>
      </c>
      <c r="G184" s="142">
        <f t="shared" si="42"/>
        <v>3558685</v>
      </c>
      <c r="H184" s="142">
        <f t="shared" si="42"/>
        <v>2927155</v>
      </c>
      <c r="I184" s="142">
        <f t="shared" si="42"/>
        <v>2364122</v>
      </c>
      <c r="J184" s="142">
        <f t="shared" si="42"/>
        <v>18123</v>
      </c>
      <c r="K184" s="142">
        <f t="shared" si="42"/>
        <v>1500</v>
      </c>
      <c r="L184" s="142">
        <f t="shared" si="42"/>
        <v>0</v>
      </c>
      <c r="M184" s="142">
        <f t="shared" si="42"/>
        <v>0</v>
      </c>
      <c r="N184" s="143">
        <f t="shared" si="42"/>
        <v>631530</v>
      </c>
    </row>
    <row r="185" spans="1:14" s="35" customFormat="1" ht="22.5" customHeight="1">
      <c r="A185" s="177" t="s">
        <v>472</v>
      </c>
      <c r="B185" s="96"/>
      <c r="C185" s="64" t="s">
        <v>473</v>
      </c>
      <c r="D185" s="138">
        <f>D186+D187</f>
        <v>13500</v>
      </c>
      <c r="E185" s="138">
        <f>E186+E187</f>
        <v>0</v>
      </c>
      <c r="F185" s="138">
        <f>F186+F187</f>
        <v>0</v>
      </c>
      <c r="G185" s="138">
        <f>G186+G187</f>
        <v>13500</v>
      </c>
      <c r="H185" s="138">
        <f>H186+H187</f>
        <v>1500</v>
      </c>
      <c r="I185" s="138">
        <f aca="true" t="shared" si="43" ref="I185:N185">I186+I187</f>
        <v>0</v>
      </c>
      <c r="J185" s="138">
        <f t="shared" si="43"/>
        <v>0</v>
      </c>
      <c r="K185" s="138">
        <f t="shared" si="43"/>
        <v>1500</v>
      </c>
      <c r="L185" s="138">
        <f t="shared" si="43"/>
        <v>0</v>
      </c>
      <c r="M185" s="138">
        <f t="shared" si="43"/>
        <v>0</v>
      </c>
      <c r="N185" s="139">
        <f t="shared" si="43"/>
        <v>12000</v>
      </c>
    </row>
    <row r="186" spans="1:14" s="35" customFormat="1" ht="19.5" customHeight="1">
      <c r="A186" s="342"/>
      <c r="B186" s="150" t="s">
        <v>710</v>
      </c>
      <c r="C186" s="153" t="s">
        <v>711</v>
      </c>
      <c r="D186" s="149">
        <v>1500</v>
      </c>
      <c r="E186" s="149"/>
      <c r="F186" s="149"/>
      <c r="G186" s="149">
        <f>D186+E186-F186</f>
        <v>1500</v>
      </c>
      <c r="H186" s="149">
        <f>G186</f>
        <v>1500</v>
      </c>
      <c r="I186" s="149"/>
      <c r="J186" s="149"/>
      <c r="K186" s="149">
        <f>H186</f>
        <v>1500</v>
      </c>
      <c r="L186" s="149"/>
      <c r="M186" s="149"/>
      <c r="N186" s="178"/>
    </row>
    <row r="187" spans="1:14" s="35" customFormat="1" ht="23.25" customHeight="1">
      <c r="A187" s="108"/>
      <c r="B187" s="150" t="s">
        <v>474</v>
      </c>
      <c r="C187" s="153" t="s">
        <v>475</v>
      </c>
      <c r="D187" s="149">
        <v>12000</v>
      </c>
      <c r="E187" s="149"/>
      <c r="F187" s="149"/>
      <c r="G187" s="149">
        <f>D187+E187-F187</f>
        <v>12000</v>
      </c>
      <c r="H187" s="149"/>
      <c r="I187" s="149"/>
      <c r="J187" s="149"/>
      <c r="K187" s="149"/>
      <c r="L187" s="149"/>
      <c r="M187" s="149"/>
      <c r="N187" s="178">
        <f>G187</f>
        <v>12000</v>
      </c>
    </row>
    <row r="188" spans="1:14" s="35" customFormat="1" ht="26.25" customHeight="1">
      <c r="A188" s="100" t="s">
        <v>824</v>
      </c>
      <c r="B188" s="316"/>
      <c r="C188" s="64" t="s">
        <v>825</v>
      </c>
      <c r="D188" s="138">
        <f>SUM(D189:D214)</f>
        <v>3490200</v>
      </c>
      <c r="E188" s="138">
        <f>SUM(E189:E214)</f>
        <v>0</v>
      </c>
      <c r="F188" s="138">
        <f>SUM(F189:F214)</f>
        <v>0</v>
      </c>
      <c r="G188" s="138">
        <f>SUM(G189:G214)</f>
        <v>3490200</v>
      </c>
      <c r="H188" s="138">
        <f aca="true" t="shared" si="44" ref="H188:N188">SUM(H189:H214)</f>
        <v>2870670</v>
      </c>
      <c r="I188" s="138">
        <f t="shared" si="44"/>
        <v>2327797</v>
      </c>
      <c r="J188" s="138">
        <f t="shared" si="44"/>
        <v>12203</v>
      </c>
      <c r="K188" s="138">
        <f t="shared" si="44"/>
        <v>0</v>
      </c>
      <c r="L188" s="138">
        <f t="shared" si="44"/>
        <v>0</v>
      </c>
      <c r="M188" s="138">
        <f t="shared" si="44"/>
        <v>0</v>
      </c>
      <c r="N188" s="139">
        <f t="shared" si="44"/>
        <v>619530</v>
      </c>
    </row>
    <row r="189" spans="1:14" s="35" customFormat="1" ht="15.75" customHeight="1">
      <c r="A189" s="102"/>
      <c r="B189" s="28" t="s">
        <v>239</v>
      </c>
      <c r="C189" s="21" t="s">
        <v>240</v>
      </c>
      <c r="D189" s="77">
        <v>164000</v>
      </c>
      <c r="E189" s="77"/>
      <c r="F189" s="77"/>
      <c r="G189" s="77">
        <f>D189+E189-F189</f>
        <v>164000</v>
      </c>
      <c r="H189" s="77">
        <f>G189</f>
        <v>164000</v>
      </c>
      <c r="I189" s="77"/>
      <c r="J189" s="140">
        <v>0</v>
      </c>
      <c r="K189" s="140">
        <v>0</v>
      </c>
      <c r="L189" s="144"/>
      <c r="M189" s="144"/>
      <c r="N189" s="215"/>
    </row>
    <row r="190" spans="1:14" s="35" customFormat="1" ht="15.75" customHeight="1">
      <c r="A190" s="102"/>
      <c r="B190" s="28" t="s">
        <v>743</v>
      </c>
      <c r="C190" s="21" t="s">
        <v>258</v>
      </c>
      <c r="D190" s="77">
        <v>61000</v>
      </c>
      <c r="E190" s="77"/>
      <c r="F190" s="77"/>
      <c r="G190" s="77">
        <f aca="true" t="shared" si="45" ref="G190:G214">D190+E190-F190</f>
        <v>61000</v>
      </c>
      <c r="H190" s="77">
        <f aca="true" t="shared" si="46" ref="H190:H213">G190</f>
        <v>61000</v>
      </c>
      <c r="I190" s="77">
        <f>H190</f>
        <v>61000</v>
      </c>
      <c r="J190" s="140">
        <v>0</v>
      </c>
      <c r="K190" s="140">
        <v>0</v>
      </c>
      <c r="L190" s="144"/>
      <c r="M190" s="144"/>
      <c r="N190" s="215"/>
    </row>
    <row r="191" spans="1:14" s="35" customFormat="1" ht="15.75" customHeight="1">
      <c r="A191" s="102"/>
      <c r="B191" s="28" t="s">
        <v>744</v>
      </c>
      <c r="C191" s="21" t="s">
        <v>745</v>
      </c>
      <c r="D191" s="77">
        <v>3797</v>
      </c>
      <c r="E191" s="77"/>
      <c r="F191" s="77"/>
      <c r="G191" s="77">
        <f t="shared" si="45"/>
        <v>3797</v>
      </c>
      <c r="H191" s="77">
        <f t="shared" si="46"/>
        <v>3797</v>
      </c>
      <c r="I191" s="77">
        <f>H191</f>
        <v>3797</v>
      </c>
      <c r="J191" s="140">
        <v>0</v>
      </c>
      <c r="K191" s="140">
        <v>0</v>
      </c>
      <c r="L191" s="144"/>
      <c r="M191" s="144"/>
      <c r="N191" s="215"/>
    </row>
    <row r="192" spans="1:14" s="35" customFormat="1" ht="21" customHeight="1">
      <c r="A192" s="102"/>
      <c r="B192" s="28" t="s">
        <v>812</v>
      </c>
      <c r="C192" s="21" t="s">
        <v>813</v>
      </c>
      <c r="D192" s="77">
        <v>1943000</v>
      </c>
      <c r="E192" s="77"/>
      <c r="F192" s="77"/>
      <c r="G192" s="77">
        <f t="shared" si="45"/>
        <v>1943000</v>
      </c>
      <c r="H192" s="77">
        <f t="shared" si="46"/>
        <v>1943000</v>
      </c>
      <c r="I192" s="77">
        <f>H192</f>
        <v>1943000</v>
      </c>
      <c r="J192" s="140">
        <v>0</v>
      </c>
      <c r="K192" s="140">
        <v>0</v>
      </c>
      <c r="L192" s="144"/>
      <c r="M192" s="144"/>
      <c r="N192" s="215"/>
    </row>
    <row r="193" spans="1:14" s="35" customFormat="1" ht="15" customHeight="1">
      <c r="A193" s="102"/>
      <c r="B193" s="28" t="s">
        <v>814</v>
      </c>
      <c r="C193" s="21" t="s">
        <v>815</v>
      </c>
      <c r="D193" s="77">
        <v>168155</v>
      </c>
      <c r="E193" s="77"/>
      <c r="F193" s="77"/>
      <c r="G193" s="77">
        <f t="shared" si="45"/>
        <v>168155</v>
      </c>
      <c r="H193" s="77">
        <f t="shared" si="46"/>
        <v>168155</v>
      </c>
      <c r="I193" s="77">
        <f>H193</f>
        <v>168155</v>
      </c>
      <c r="J193" s="140">
        <v>0</v>
      </c>
      <c r="K193" s="140">
        <v>0</v>
      </c>
      <c r="L193" s="144"/>
      <c r="M193" s="144"/>
      <c r="N193" s="215"/>
    </row>
    <row r="194" spans="1:14" s="35" customFormat="1" ht="15.75" customHeight="1">
      <c r="A194" s="102"/>
      <c r="B194" s="28" t="s">
        <v>816</v>
      </c>
      <c r="C194" s="21" t="s">
        <v>817</v>
      </c>
      <c r="D194" s="77">
        <v>151845</v>
      </c>
      <c r="E194" s="77"/>
      <c r="F194" s="77"/>
      <c r="G194" s="77">
        <f t="shared" si="45"/>
        <v>151845</v>
      </c>
      <c r="H194" s="77">
        <f t="shared" si="46"/>
        <v>151845</v>
      </c>
      <c r="I194" s="77">
        <f>H194</f>
        <v>151845</v>
      </c>
      <c r="J194" s="140">
        <v>0</v>
      </c>
      <c r="K194" s="140">
        <v>0</v>
      </c>
      <c r="L194" s="144"/>
      <c r="M194" s="144"/>
      <c r="N194" s="215"/>
    </row>
    <row r="195" spans="1:14" s="35" customFormat="1" ht="18" customHeight="1">
      <c r="A195" s="102"/>
      <c r="B195" s="106" t="s">
        <v>789</v>
      </c>
      <c r="C195" s="21" t="s">
        <v>803</v>
      </c>
      <c r="D195" s="77">
        <v>10203</v>
      </c>
      <c r="E195" s="77"/>
      <c r="F195" s="77"/>
      <c r="G195" s="77">
        <f t="shared" si="45"/>
        <v>10203</v>
      </c>
      <c r="H195" s="77">
        <f t="shared" si="46"/>
        <v>10203</v>
      </c>
      <c r="I195" s="77"/>
      <c r="J195" s="140">
        <f>H195</f>
        <v>10203</v>
      </c>
      <c r="K195" s="140">
        <v>0</v>
      </c>
      <c r="L195" s="144"/>
      <c r="M195" s="144"/>
      <c r="N195" s="215"/>
    </row>
    <row r="196" spans="1:14" s="35" customFormat="1" ht="15.75" customHeight="1">
      <c r="A196" s="102"/>
      <c r="B196" s="28" t="s">
        <v>746</v>
      </c>
      <c r="C196" s="21" t="s">
        <v>747</v>
      </c>
      <c r="D196" s="77">
        <v>2000</v>
      </c>
      <c r="E196" s="77"/>
      <c r="F196" s="77"/>
      <c r="G196" s="77">
        <f t="shared" si="45"/>
        <v>2000</v>
      </c>
      <c r="H196" s="77">
        <f t="shared" si="46"/>
        <v>2000</v>
      </c>
      <c r="I196" s="77"/>
      <c r="J196" s="140">
        <f>H196</f>
        <v>2000</v>
      </c>
      <c r="K196" s="140">
        <v>0</v>
      </c>
      <c r="L196" s="144"/>
      <c r="M196" s="144"/>
      <c r="N196" s="215"/>
    </row>
    <row r="197" spans="1:14" s="35" customFormat="1" ht="15.75" customHeight="1">
      <c r="A197" s="102"/>
      <c r="B197" s="28" t="s">
        <v>241</v>
      </c>
      <c r="C197" s="21" t="s">
        <v>242</v>
      </c>
      <c r="D197" s="77">
        <v>83023</v>
      </c>
      <c r="E197" s="77"/>
      <c r="F197" s="77"/>
      <c r="G197" s="77">
        <f t="shared" si="45"/>
        <v>83023</v>
      </c>
      <c r="H197" s="77">
        <f t="shared" si="46"/>
        <v>83023</v>
      </c>
      <c r="I197" s="77"/>
      <c r="J197" s="140">
        <v>0</v>
      </c>
      <c r="K197" s="140">
        <v>0</v>
      </c>
      <c r="L197" s="144"/>
      <c r="M197" s="144"/>
      <c r="N197" s="215"/>
    </row>
    <row r="198" spans="1:14" s="35" customFormat="1" ht="15.75" customHeight="1">
      <c r="A198" s="102"/>
      <c r="B198" s="28" t="s">
        <v>748</v>
      </c>
      <c r="C198" s="21" t="s">
        <v>749</v>
      </c>
      <c r="D198" s="77">
        <v>116977</v>
      </c>
      <c r="E198" s="77"/>
      <c r="F198" s="77"/>
      <c r="G198" s="77">
        <f t="shared" si="45"/>
        <v>116977</v>
      </c>
      <c r="H198" s="77">
        <f t="shared" si="46"/>
        <v>116977</v>
      </c>
      <c r="I198" s="77"/>
      <c r="J198" s="140">
        <v>0</v>
      </c>
      <c r="K198" s="140">
        <v>0</v>
      </c>
      <c r="L198" s="144"/>
      <c r="M198" s="144"/>
      <c r="N198" s="215"/>
    </row>
    <row r="199" spans="1:14" s="35" customFormat="1" ht="16.5" customHeight="1">
      <c r="A199" s="102"/>
      <c r="B199" s="28" t="s">
        <v>819</v>
      </c>
      <c r="C199" s="21" t="s">
        <v>820</v>
      </c>
      <c r="D199" s="77">
        <v>20000</v>
      </c>
      <c r="E199" s="77"/>
      <c r="F199" s="77"/>
      <c r="G199" s="77">
        <f t="shared" si="45"/>
        <v>20000</v>
      </c>
      <c r="H199" s="77">
        <f t="shared" si="46"/>
        <v>20000</v>
      </c>
      <c r="I199" s="77"/>
      <c r="J199" s="140">
        <v>0</v>
      </c>
      <c r="K199" s="140">
        <v>0</v>
      </c>
      <c r="L199" s="144"/>
      <c r="M199" s="144"/>
      <c r="N199" s="215"/>
    </row>
    <row r="200" spans="1:14" s="35" customFormat="1" ht="15.75" customHeight="1">
      <c r="A200" s="102"/>
      <c r="B200" s="28" t="s">
        <v>750</v>
      </c>
      <c r="C200" s="21" t="s">
        <v>821</v>
      </c>
      <c r="D200" s="77">
        <v>28000</v>
      </c>
      <c r="E200" s="77"/>
      <c r="F200" s="77"/>
      <c r="G200" s="77">
        <f t="shared" si="45"/>
        <v>28000</v>
      </c>
      <c r="H200" s="77">
        <f t="shared" si="46"/>
        <v>28000</v>
      </c>
      <c r="I200" s="77"/>
      <c r="J200" s="140">
        <v>0</v>
      </c>
      <c r="K200" s="140">
        <v>0</v>
      </c>
      <c r="L200" s="144"/>
      <c r="M200" s="144"/>
      <c r="N200" s="215"/>
    </row>
    <row r="201" spans="1:14" s="35" customFormat="1" ht="17.25" customHeight="1">
      <c r="A201" s="102"/>
      <c r="B201" s="28" t="s">
        <v>752</v>
      </c>
      <c r="C201" s="21" t="s">
        <v>822</v>
      </c>
      <c r="D201" s="77">
        <v>20000</v>
      </c>
      <c r="E201" s="77"/>
      <c r="F201" s="77"/>
      <c r="G201" s="77">
        <f t="shared" si="45"/>
        <v>20000</v>
      </c>
      <c r="H201" s="77">
        <f t="shared" si="46"/>
        <v>20000</v>
      </c>
      <c r="I201" s="77"/>
      <c r="J201" s="140">
        <v>0</v>
      </c>
      <c r="K201" s="140">
        <v>0</v>
      </c>
      <c r="L201" s="144"/>
      <c r="M201" s="144"/>
      <c r="N201" s="215"/>
    </row>
    <row r="202" spans="1:14" s="35" customFormat="1" ht="17.25" customHeight="1">
      <c r="A202" s="102"/>
      <c r="B202" s="28" t="s">
        <v>809</v>
      </c>
      <c r="C202" s="21" t="s">
        <v>810</v>
      </c>
      <c r="D202" s="77">
        <v>17500</v>
      </c>
      <c r="E202" s="77"/>
      <c r="F202" s="77"/>
      <c r="G202" s="77">
        <f t="shared" si="45"/>
        <v>17500</v>
      </c>
      <c r="H202" s="77">
        <f t="shared" si="46"/>
        <v>17500</v>
      </c>
      <c r="I202" s="77"/>
      <c r="J202" s="140">
        <v>0</v>
      </c>
      <c r="K202" s="140">
        <v>0</v>
      </c>
      <c r="L202" s="144"/>
      <c r="M202" s="144"/>
      <c r="N202" s="215"/>
    </row>
    <row r="203" spans="1:14" s="35" customFormat="1" ht="17.25" customHeight="1">
      <c r="A203" s="102"/>
      <c r="B203" s="28" t="s">
        <v>753</v>
      </c>
      <c r="C203" s="21" t="s">
        <v>823</v>
      </c>
      <c r="D203" s="77">
        <v>33670</v>
      </c>
      <c r="E203" s="77"/>
      <c r="F203" s="77"/>
      <c r="G203" s="77">
        <f t="shared" si="45"/>
        <v>33670</v>
      </c>
      <c r="H203" s="77">
        <f t="shared" si="46"/>
        <v>33670</v>
      </c>
      <c r="I203" s="77"/>
      <c r="J203" s="140">
        <v>0</v>
      </c>
      <c r="K203" s="140">
        <v>0</v>
      </c>
      <c r="L203" s="144"/>
      <c r="M203" s="144"/>
      <c r="N203" s="215"/>
    </row>
    <row r="204" spans="1:14" s="35" customFormat="1" ht="17.25" customHeight="1">
      <c r="A204" s="102"/>
      <c r="B204" s="28" t="s">
        <v>372</v>
      </c>
      <c r="C204" s="22" t="s">
        <v>373</v>
      </c>
      <c r="D204" s="77">
        <v>2000</v>
      </c>
      <c r="E204" s="77"/>
      <c r="F204" s="77"/>
      <c r="G204" s="77">
        <f t="shared" si="45"/>
        <v>2000</v>
      </c>
      <c r="H204" s="77">
        <f t="shared" si="46"/>
        <v>2000</v>
      </c>
      <c r="I204" s="77"/>
      <c r="J204" s="140"/>
      <c r="K204" s="140"/>
      <c r="L204" s="144"/>
      <c r="M204" s="144"/>
      <c r="N204" s="215"/>
    </row>
    <row r="205" spans="1:14" s="35" customFormat="1" ht="17.25" customHeight="1">
      <c r="A205" s="102"/>
      <c r="B205" s="28" t="s">
        <v>101</v>
      </c>
      <c r="C205" s="21" t="s">
        <v>103</v>
      </c>
      <c r="D205" s="77">
        <v>5000</v>
      </c>
      <c r="E205" s="77"/>
      <c r="F205" s="77"/>
      <c r="G205" s="77">
        <f t="shared" si="45"/>
        <v>5000</v>
      </c>
      <c r="H205" s="77">
        <f t="shared" si="46"/>
        <v>5000</v>
      </c>
      <c r="I205" s="77"/>
      <c r="J205" s="140"/>
      <c r="K205" s="140"/>
      <c r="L205" s="144"/>
      <c r="M205" s="144"/>
      <c r="N205" s="215"/>
    </row>
    <row r="206" spans="1:14" s="35" customFormat="1" ht="17.25" customHeight="1">
      <c r="A206" s="102"/>
      <c r="B206" s="28" t="s">
        <v>93</v>
      </c>
      <c r="C206" s="21" t="s">
        <v>97</v>
      </c>
      <c r="D206" s="77">
        <v>7300</v>
      </c>
      <c r="E206" s="77"/>
      <c r="F206" s="77"/>
      <c r="G206" s="77">
        <f t="shared" si="45"/>
        <v>7300</v>
      </c>
      <c r="H206" s="77">
        <f t="shared" si="46"/>
        <v>7300</v>
      </c>
      <c r="I206" s="77"/>
      <c r="J206" s="140"/>
      <c r="K206" s="140"/>
      <c r="L206" s="144"/>
      <c r="M206" s="144"/>
      <c r="N206" s="215"/>
    </row>
    <row r="207" spans="1:14" s="35" customFormat="1" ht="14.25" customHeight="1">
      <c r="A207" s="102"/>
      <c r="B207" s="28" t="s">
        <v>755</v>
      </c>
      <c r="C207" s="21" t="s">
        <v>756</v>
      </c>
      <c r="D207" s="77">
        <v>5000</v>
      </c>
      <c r="E207" s="77"/>
      <c r="F207" s="77"/>
      <c r="G207" s="77">
        <f t="shared" si="45"/>
        <v>5000</v>
      </c>
      <c r="H207" s="77">
        <f t="shared" si="46"/>
        <v>5000</v>
      </c>
      <c r="I207" s="77"/>
      <c r="J207" s="140">
        <v>0</v>
      </c>
      <c r="K207" s="140">
        <v>0</v>
      </c>
      <c r="L207" s="144"/>
      <c r="M207" s="144"/>
      <c r="N207" s="215"/>
    </row>
    <row r="208" spans="1:14" s="35" customFormat="1" ht="15.75" customHeight="1">
      <c r="A208" s="102"/>
      <c r="B208" s="28" t="s">
        <v>757</v>
      </c>
      <c r="C208" s="21" t="s">
        <v>758</v>
      </c>
      <c r="D208" s="77">
        <v>3644</v>
      </c>
      <c r="E208" s="77"/>
      <c r="F208" s="77"/>
      <c r="G208" s="77">
        <f t="shared" si="45"/>
        <v>3644</v>
      </c>
      <c r="H208" s="77">
        <f t="shared" si="46"/>
        <v>3644</v>
      </c>
      <c r="I208" s="77"/>
      <c r="J208" s="140">
        <v>0</v>
      </c>
      <c r="K208" s="140">
        <v>0</v>
      </c>
      <c r="L208" s="144"/>
      <c r="M208" s="144"/>
      <c r="N208" s="215"/>
    </row>
    <row r="209" spans="1:14" s="35" customFormat="1" ht="18" customHeight="1">
      <c r="A209" s="102"/>
      <c r="B209" s="28" t="s">
        <v>759</v>
      </c>
      <c r="C209" s="21" t="s">
        <v>760</v>
      </c>
      <c r="D209" s="77">
        <v>2000</v>
      </c>
      <c r="E209" s="77"/>
      <c r="F209" s="77"/>
      <c r="G209" s="77">
        <f t="shared" si="45"/>
        <v>2000</v>
      </c>
      <c r="H209" s="77">
        <f t="shared" si="46"/>
        <v>2000</v>
      </c>
      <c r="I209" s="77"/>
      <c r="J209" s="140">
        <v>0</v>
      </c>
      <c r="K209" s="140">
        <v>0</v>
      </c>
      <c r="L209" s="144"/>
      <c r="M209" s="144"/>
      <c r="N209" s="215"/>
    </row>
    <row r="210" spans="1:14" s="35" customFormat="1" ht="20.25" customHeight="1">
      <c r="A210" s="102"/>
      <c r="B210" s="28" t="s">
        <v>808</v>
      </c>
      <c r="C210" s="21" t="s">
        <v>109</v>
      </c>
      <c r="D210" s="77">
        <v>13396</v>
      </c>
      <c r="E210" s="77"/>
      <c r="F210" s="77"/>
      <c r="G210" s="77">
        <f t="shared" si="45"/>
        <v>13396</v>
      </c>
      <c r="H210" s="77">
        <f t="shared" si="46"/>
        <v>13396</v>
      </c>
      <c r="I210" s="77"/>
      <c r="J210" s="140">
        <v>0</v>
      </c>
      <c r="K210" s="140">
        <v>0</v>
      </c>
      <c r="L210" s="144"/>
      <c r="M210" s="144"/>
      <c r="N210" s="215"/>
    </row>
    <row r="211" spans="1:14" s="35" customFormat="1" ht="18.75" customHeight="1">
      <c r="A211" s="102"/>
      <c r="B211" s="28" t="s">
        <v>826</v>
      </c>
      <c r="C211" s="21" t="s">
        <v>110</v>
      </c>
      <c r="D211" s="77">
        <v>160</v>
      </c>
      <c r="E211" s="77"/>
      <c r="F211" s="77"/>
      <c r="G211" s="77">
        <f t="shared" si="45"/>
        <v>160</v>
      </c>
      <c r="H211" s="77">
        <f t="shared" si="46"/>
        <v>160</v>
      </c>
      <c r="I211" s="77"/>
      <c r="J211" s="140">
        <v>0</v>
      </c>
      <c r="K211" s="140">
        <v>0</v>
      </c>
      <c r="L211" s="144"/>
      <c r="M211" s="144"/>
      <c r="N211" s="215"/>
    </row>
    <row r="212" spans="1:14" s="35" customFormat="1" ht="18.75" customHeight="1">
      <c r="A212" s="102"/>
      <c r="B212" s="28" t="s">
        <v>95</v>
      </c>
      <c r="C212" s="21" t="s">
        <v>99</v>
      </c>
      <c r="D212" s="77">
        <v>6000</v>
      </c>
      <c r="E212" s="77"/>
      <c r="F212" s="77"/>
      <c r="G212" s="77">
        <f t="shared" si="45"/>
        <v>6000</v>
      </c>
      <c r="H212" s="77">
        <f t="shared" si="46"/>
        <v>6000</v>
      </c>
      <c r="I212" s="77"/>
      <c r="J212" s="140"/>
      <c r="K212" s="140"/>
      <c r="L212" s="144"/>
      <c r="M212" s="144"/>
      <c r="N212" s="215"/>
    </row>
    <row r="213" spans="1:14" s="35" customFormat="1" ht="18.75" customHeight="1">
      <c r="A213" s="102"/>
      <c r="B213" s="28" t="s">
        <v>96</v>
      </c>
      <c r="C213" s="21" t="s">
        <v>100</v>
      </c>
      <c r="D213" s="77">
        <v>3000</v>
      </c>
      <c r="E213" s="77"/>
      <c r="F213" s="77"/>
      <c r="G213" s="77">
        <f t="shared" si="45"/>
        <v>3000</v>
      </c>
      <c r="H213" s="77">
        <f t="shared" si="46"/>
        <v>3000</v>
      </c>
      <c r="I213" s="77"/>
      <c r="J213" s="140"/>
      <c r="K213" s="140"/>
      <c r="L213" s="144"/>
      <c r="M213" s="144"/>
      <c r="N213" s="215"/>
    </row>
    <row r="214" spans="1:14" s="35" customFormat="1" ht="22.5" customHeight="1">
      <c r="A214" s="102"/>
      <c r="B214" s="28" t="s">
        <v>777</v>
      </c>
      <c r="C214" s="21" t="s">
        <v>419</v>
      </c>
      <c r="D214" s="77">
        <v>619530</v>
      </c>
      <c r="E214" s="77"/>
      <c r="F214" s="77"/>
      <c r="G214" s="77">
        <f t="shared" si="45"/>
        <v>619530</v>
      </c>
      <c r="H214" s="77"/>
      <c r="I214" s="77"/>
      <c r="J214" s="140">
        <v>0</v>
      </c>
      <c r="K214" s="140">
        <v>0</v>
      </c>
      <c r="L214" s="144"/>
      <c r="M214" s="144"/>
      <c r="N214" s="215">
        <f>G214</f>
        <v>619530</v>
      </c>
    </row>
    <row r="215" spans="1:14" s="35" customFormat="1" ht="22.5" customHeight="1">
      <c r="A215" s="340" t="s">
        <v>695</v>
      </c>
      <c r="B215" s="317"/>
      <c r="C215" s="318" t="s">
        <v>694</v>
      </c>
      <c r="D215" s="214">
        <f>D216+D217+D218</f>
        <v>1000</v>
      </c>
      <c r="E215" s="214">
        <f>E216+E217+E218</f>
        <v>0</v>
      </c>
      <c r="F215" s="214">
        <f>F216+F217+F218</f>
        <v>0</v>
      </c>
      <c r="G215" s="214">
        <f>G216+G217+G218</f>
        <v>1000</v>
      </c>
      <c r="H215" s="214">
        <f>H216+H217+H218</f>
        <v>1000</v>
      </c>
      <c r="I215" s="214">
        <f aca="true" t="shared" si="47" ref="I215:N215">I216+I217+I218</f>
        <v>0</v>
      </c>
      <c r="J215" s="214">
        <f t="shared" si="47"/>
        <v>0</v>
      </c>
      <c r="K215" s="214">
        <f t="shared" si="47"/>
        <v>0</v>
      </c>
      <c r="L215" s="214">
        <f t="shared" si="47"/>
        <v>0</v>
      </c>
      <c r="M215" s="214">
        <f t="shared" si="47"/>
        <v>0</v>
      </c>
      <c r="N215" s="266">
        <f t="shared" si="47"/>
        <v>0</v>
      </c>
    </row>
    <row r="216" spans="1:14" s="35" customFormat="1" ht="22.5" customHeight="1">
      <c r="A216" s="341"/>
      <c r="B216" s="28" t="s">
        <v>439</v>
      </c>
      <c r="C216" s="21" t="s">
        <v>409</v>
      </c>
      <c r="D216" s="77">
        <v>300</v>
      </c>
      <c r="E216" s="77"/>
      <c r="F216" s="77"/>
      <c r="G216" s="77">
        <f>D216+E216-F216</f>
        <v>300</v>
      </c>
      <c r="H216" s="77">
        <f>G216</f>
        <v>300</v>
      </c>
      <c r="I216" s="77"/>
      <c r="J216" s="140"/>
      <c r="K216" s="140"/>
      <c r="L216" s="144"/>
      <c r="M216" s="144"/>
      <c r="N216" s="215"/>
    </row>
    <row r="217" spans="1:14" s="35" customFormat="1" ht="22.5" customHeight="1">
      <c r="A217" s="341"/>
      <c r="B217" s="28" t="s">
        <v>748</v>
      </c>
      <c r="C217" s="21" t="s">
        <v>749</v>
      </c>
      <c r="D217" s="77">
        <v>200</v>
      </c>
      <c r="E217" s="77"/>
      <c r="F217" s="77"/>
      <c r="G217" s="77">
        <f>D217+E217-F217</f>
        <v>200</v>
      </c>
      <c r="H217" s="77">
        <f>G217</f>
        <v>200</v>
      </c>
      <c r="I217" s="77"/>
      <c r="J217" s="140"/>
      <c r="K217" s="140"/>
      <c r="L217" s="144"/>
      <c r="M217" s="144"/>
      <c r="N217" s="215"/>
    </row>
    <row r="218" spans="1:14" s="35" customFormat="1" ht="22.5" customHeight="1">
      <c r="A218" s="341"/>
      <c r="B218" s="28" t="s">
        <v>753</v>
      </c>
      <c r="C218" s="21" t="s">
        <v>823</v>
      </c>
      <c r="D218" s="77">
        <v>500</v>
      </c>
      <c r="E218" s="77"/>
      <c r="F218" s="77"/>
      <c r="G218" s="77">
        <f>D218+E218-F218</f>
        <v>500</v>
      </c>
      <c r="H218" s="77">
        <f>G218</f>
        <v>500</v>
      </c>
      <c r="I218" s="77"/>
      <c r="J218" s="140"/>
      <c r="K218" s="140"/>
      <c r="L218" s="144"/>
      <c r="M218" s="144"/>
      <c r="N218" s="215"/>
    </row>
    <row r="219" spans="1:14" s="35" customFormat="1" ht="19.5" customHeight="1">
      <c r="A219" s="340" t="s">
        <v>738</v>
      </c>
      <c r="B219" s="317"/>
      <c r="C219" s="318" t="s">
        <v>739</v>
      </c>
      <c r="D219" s="214">
        <f>SUM(D220:D230)</f>
        <v>53985</v>
      </c>
      <c r="E219" s="214">
        <f>SUM(E220:E230)</f>
        <v>0</v>
      </c>
      <c r="F219" s="214">
        <f>SUM(F220:F230)</f>
        <v>0</v>
      </c>
      <c r="G219" s="214">
        <f>SUM(G220:G230)</f>
        <v>53985</v>
      </c>
      <c r="H219" s="214">
        <f>SUM(H220:H230)</f>
        <v>53985</v>
      </c>
      <c r="I219" s="214">
        <f aca="true" t="shared" si="48" ref="I219:N219">SUM(I220:I230)</f>
        <v>36325</v>
      </c>
      <c r="J219" s="214">
        <f t="shared" si="48"/>
        <v>5920</v>
      </c>
      <c r="K219" s="214">
        <f t="shared" si="48"/>
        <v>0</v>
      </c>
      <c r="L219" s="214">
        <f t="shared" si="48"/>
        <v>0</v>
      </c>
      <c r="M219" s="214">
        <f t="shared" si="48"/>
        <v>0</v>
      </c>
      <c r="N219" s="266">
        <f t="shared" si="48"/>
        <v>0</v>
      </c>
    </row>
    <row r="220" spans="1:14" s="35" customFormat="1" ht="15" customHeight="1">
      <c r="A220" s="102"/>
      <c r="B220" s="28" t="s">
        <v>741</v>
      </c>
      <c r="C220" s="21" t="s">
        <v>420</v>
      </c>
      <c r="D220" s="77">
        <v>33865</v>
      </c>
      <c r="E220" s="77"/>
      <c r="F220" s="77"/>
      <c r="G220" s="77">
        <f>D220+E220-F220</f>
        <v>33865</v>
      </c>
      <c r="H220" s="77">
        <f>G220</f>
        <v>33865</v>
      </c>
      <c r="I220" s="77">
        <f>H220</f>
        <v>33865</v>
      </c>
      <c r="J220" s="140"/>
      <c r="K220" s="140"/>
      <c r="L220" s="144"/>
      <c r="M220" s="144"/>
      <c r="N220" s="215"/>
    </row>
    <row r="221" spans="1:14" s="35" customFormat="1" ht="15" customHeight="1">
      <c r="A221" s="102"/>
      <c r="B221" s="28" t="s">
        <v>744</v>
      </c>
      <c r="C221" s="21" t="s">
        <v>745</v>
      </c>
      <c r="D221" s="77">
        <v>2460</v>
      </c>
      <c r="E221" s="77"/>
      <c r="F221" s="77"/>
      <c r="G221" s="77">
        <f aca="true" t="shared" si="49" ref="G221:G230">D221+E221-F221</f>
        <v>2460</v>
      </c>
      <c r="H221" s="77">
        <f aca="true" t="shared" si="50" ref="H221:H230">G221</f>
        <v>2460</v>
      </c>
      <c r="I221" s="77">
        <f>H221</f>
        <v>2460</v>
      </c>
      <c r="J221" s="140"/>
      <c r="K221" s="140"/>
      <c r="L221" s="144"/>
      <c r="M221" s="144"/>
      <c r="N221" s="215"/>
    </row>
    <row r="222" spans="1:14" s="35" customFormat="1" ht="15" customHeight="1">
      <c r="A222" s="102"/>
      <c r="B222" s="28" t="s">
        <v>770</v>
      </c>
      <c r="C222" s="21" t="s">
        <v>803</v>
      </c>
      <c r="D222" s="77">
        <v>5090</v>
      </c>
      <c r="E222" s="77"/>
      <c r="F222" s="77"/>
      <c r="G222" s="77">
        <f t="shared" si="49"/>
        <v>5090</v>
      </c>
      <c r="H222" s="77">
        <f t="shared" si="50"/>
        <v>5090</v>
      </c>
      <c r="I222" s="77"/>
      <c r="J222" s="140">
        <f>H222</f>
        <v>5090</v>
      </c>
      <c r="K222" s="140"/>
      <c r="L222" s="144"/>
      <c r="M222" s="144"/>
      <c r="N222" s="215"/>
    </row>
    <row r="223" spans="1:14" s="35" customFormat="1" ht="15" customHeight="1">
      <c r="A223" s="102"/>
      <c r="B223" s="28" t="s">
        <v>746</v>
      </c>
      <c r="C223" s="21" t="s">
        <v>747</v>
      </c>
      <c r="D223" s="77">
        <v>830</v>
      </c>
      <c r="E223" s="77"/>
      <c r="F223" s="77"/>
      <c r="G223" s="77">
        <f t="shared" si="49"/>
        <v>830</v>
      </c>
      <c r="H223" s="77">
        <f t="shared" si="50"/>
        <v>830</v>
      </c>
      <c r="I223" s="77"/>
      <c r="J223" s="140">
        <f>H223</f>
        <v>830</v>
      </c>
      <c r="K223" s="140"/>
      <c r="L223" s="144"/>
      <c r="M223" s="144"/>
      <c r="N223" s="215"/>
    </row>
    <row r="224" spans="1:14" s="35" customFormat="1" ht="15" customHeight="1">
      <c r="A224" s="102"/>
      <c r="B224" s="28" t="s">
        <v>748</v>
      </c>
      <c r="C224" s="21" t="s">
        <v>749</v>
      </c>
      <c r="D224" s="77">
        <v>3440</v>
      </c>
      <c r="E224" s="77"/>
      <c r="F224" s="77"/>
      <c r="G224" s="77">
        <f t="shared" si="49"/>
        <v>3440</v>
      </c>
      <c r="H224" s="77">
        <f t="shared" si="50"/>
        <v>3440</v>
      </c>
      <c r="I224" s="77"/>
      <c r="J224" s="140"/>
      <c r="K224" s="140"/>
      <c r="L224" s="144"/>
      <c r="M224" s="144"/>
      <c r="N224" s="215"/>
    </row>
    <row r="225" spans="1:14" s="35" customFormat="1" ht="15" customHeight="1">
      <c r="A225" s="102"/>
      <c r="B225" s="28" t="s">
        <v>753</v>
      </c>
      <c r="C225" s="21" t="s">
        <v>823</v>
      </c>
      <c r="D225" s="77">
        <v>3100</v>
      </c>
      <c r="E225" s="77"/>
      <c r="F225" s="77"/>
      <c r="G225" s="77">
        <f t="shared" si="49"/>
        <v>3100</v>
      </c>
      <c r="H225" s="77">
        <f t="shared" si="50"/>
        <v>3100</v>
      </c>
      <c r="I225" s="77"/>
      <c r="J225" s="140"/>
      <c r="K225" s="140"/>
      <c r="L225" s="144"/>
      <c r="M225" s="144"/>
      <c r="N225" s="215"/>
    </row>
    <row r="226" spans="1:14" s="35" customFormat="1" ht="15" customHeight="1">
      <c r="A226" s="102"/>
      <c r="B226" s="28" t="s">
        <v>755</v>
      </c>
      <c r="C226" s="21" t="s">
        <v>756</v>
      </c>
      <c r="D226" s="77">
        <v>1000</v>
      </c>
      <c r="E226" s="77"/>
      <c r="F226" s="77"/>
      <c r="G226" s="77">
        <f t="shared" si="49"/>
        <v>1000</v>
      </c>
      <c r="H226" s="77">
        <f t="shared" si="50"/>
        <v>1000</v>
      </c>
      <c r="I226" s="77"/>
      <c r="J226" s="140"/>
      <c r="K226" s="140"/>
      <c r="L226" s="144"/>
      <c r="M226" s="144"/>
      <c r="N226" s="215"/>
    </row>
    <row r="227" spans="1:14" s="35" customFormat="1" ht="15" customHeight="1">
      <c r="A227" s="102"/>
      <c r="B227" s="28" t="s">
        <v>759</v>
      </c>
      <c r="C227" s="21" t="s">
        <v>760</v>
      </c>
      <c r="D227" s="77">
        <v>1000</v>
      </c>
      <c r="E227" s="77"/>
      <c r="F227" s="77"/>
      <c r="G227" s="77">
        <f t="shared" si="49"/>
        <v>1000</v>
      </c>
      <c r="H227" s="77">
        <f t="shared" si="50"/>
        <v>1000</v>
      </c>
      <c r="I227" s="77"/>
      <c r="J227" s="140"/>
      <c r="K227" s="140"/>
      <c r="L227" s="144"/>
      <c r="M227" s="144"/>
      <c r="N227" s="215"/>
    </row>
    <row r="228" spans="1:14" s="35" customFormat="1" ht="14.25" customHeight="1">
      <c r="A228" s="102"/>
      <c r="B228" s="28" t="s">
        <v>94</v>
      </c>
      <c r="C228" s="21" t="s">
        <v>98</v>
      </c>
      <c r="D228" s="77">
        <v>1700</v>
      </c>
      <c r="E228" s="77"/>
      <c r="F228" s="77"/>
      <c r="G228" s="77">
        <f t="shared" si="49"/>
        <v>1700</v>
      </c>
      <c r="H228" s="77">
        <f t="shared" si="50"/>
        <v>1700</v>
      </c>
      <c r="I228" s="77"/>
      <c r="J228" s="140"/>
      <c r="K228" s="140"/>
      <c r="L228" s="144"/>
      <c r="M228" s="144"/>
      <c r="N228" s="215"/>
    </row>
    <row r="229" spans="1:14" s="35" customFormat="1" ht="14.25" customHeight="1">
      <c r="A229" s="102"/>
      <c r="B229" s="28" t="s">
        <v>95</v>
      </c>
      <c r="C229" s="21" t="s">
        <v>99</v>
      </c>
      <c r="D229" s="77">
        <v>500</v>
      </c>
      <c r="E229" s="77"/>
      <c r="F229" s="77"/>
      <c r="G229" s="77">
        <f t="shared" si="49"/>
        <v>500</v>
      </c>
      <c r="H229" s="77">
        <f t="shared" si="50"/>
        <v>500</v>
      </c>
      <c r="I229" s="77"/>
      <c r="J229" s="140"/>
      <c r="K229" s="140"/>
      <c r="L229" s="144"/>
      <c r="M229" s="144"/>
      <c r="N229" s="215"/>
    </row>
    <row r="230" spans="1:14" s="35" customFormat="1" ht="14.25" customHeight="1">
      <c r="A230" s="102"/>
      <c r="B230" s="28" t="s">
        <v>96</v>
      </c>
      <c r="C230" s="21" t="s">
        <v>100</v>
      </c>
      <c r="D230" s="77">
        <v>1000</v>
      </c>
      <c r="E230" s="77"/>
      <c r="F230" s="77"/>
      <c r="G230" s="77">
        <f t="shared" si="49"/>
        <v>1000</v>
      </c>
      <c r="H230" s="77">
        <f t="shared" si="50"/>
        <v>1000</v>
      </c>
      <c r="I230" s="77"/>
      <c r="J230" s="140"/>
      <c r="K230" s="140"/>
      <c r="L230" s="144"/>
      <c r="M230" s="144"/>
      <c r="N230" s="215"/>
    </row>
    <row r="231" spans="1:14" s="35" customFormat="1" ht="19.5" customHeight="1">
      <c r="A231" s="98" t="s">
        <v>838</v>
      </c>
      <c r="B231" s="107"/>
      <c r="C231" s="48" t="s">
        <v>301</v>
      </c>
      <c r="D231" s="142">
        <f>D232</f>
        <v>903245</v>
      </c>
      <c r="E231" s="142">
        <f aca="true" t="shared" si="51" ref="E231:N231">E232</f>
        <v>0</v>
      </c>
      <c r="F231" s="142">
        <f t="shared" si="51"/>
        <v>0</v>
      </c>
      <c r="G231" s="142">
        <f t="shared" si="51"/>
        <v>903245</v>
      </c>
      <c r="H231" s="142">
        <f t="shared" si="51"/>
        <v>903245</v>
      </c>
      <c r="I231" s="142">
        <f t="shared" si="51"/>
        <v>0</v>
      </c>
      <c r="J231" s="142">
        <f t="shared" si="51"/>
        <v>0</v>
      </c>
      <c r="K231" s="142">
        <f t="shared" si="51"/>
        <v>0</v>
      </c>
      <c r="L231" s="142">
        <f t="shared" si="51"/>
        <v>903245</v>
      </c>
      <c r="M231" s="142">
        <f t="shared" si="51"/>
        <v>0</v>
      </c>
      <c r="N231" s="143">
        <f t="shared" si="51"/>
        <v>0</v>
      </c>
    </row>
    <row r="232" spans="1:14" s="35" customFormat="1" ht="27" customHeight="1">
      <c r="A232" s="100" t="s">
        <v>839</v>
      </c>
      <c r="B232" s="96"/>
      <c r="C232" s="64" t="s">
        <v>840</v>
      </c>
      <c r="D232" s="138">
        <f>D233+D234</f>
        <v>903245</v>
      </c>
      <c r="E232" s="138">
        <f>E233+E234</f>
        <v>0</v>
      </c>
      <c r="F232" s="138">
        <f>F233+F234</f>
        <v>0</v>
      </c>
      <c r="G232" s="138">
        <f>G233+G234</f>
        <v>903245</v>
      </c>
      <c r="H232" s="138">
        <f aca="true" t="shared" si="52" ref="H232:N232">H233+H234</f>
        <v>903245</v>
      </c>
      <c r="I232" s="138">
        <f t="shared" si="52"/>
        <v>0</v>
      </c>
      <c r="J232" s="138">
        <f t="shared" si="52"/>
        <v>0</v>
      </c>
      <c r="K232" s="138">
        <f t="shared" si="52"/>
        <v>0</v>
      </c>
      <c r="L232" s="138">
        <f t="shared" si="52"/>
        <v>903245</v>
      </c>
      <c r="M232" s="138">
        <f t="shared" si="52"/>
        <v>0</v>
      </c>
      <c r="N232" s="139">
        <f t="shared" si="52"/>
        <v>0</v>
      </c>
    </row>
    <row r="233" spans="1:14" s="35" customFormat="1" ht="20.25" customHeight="1">
      <c r="A233" s="108"/>
      <c r="B233" s="105" t="s">
        <v>712</v>
      </c>
      <c r="C233" s="21" t="s">
        <v>713</v>
      </c>
      <c r="D233" s="144">
        <v>10000</v>
      </c>
      <c r="E233" s="144"/>
      <c r="F233" s="144"/>
      <c r="G233" s="144">
        <f>D233+E233-F233</f>
        <v>10000</v>
      </c>
      <c r="H233" s="144">
        <f>G233</f>
        <v>10000</v>
      </c>
      <c r="I233" s="144"/>
      <c r="J233" s="144"/>
      <c r="K233" s="144"/>
      <c r="L233" s="144">
        <f>H233</f>
        <v>10000</v>
      </c>
      <c r="M233" s="144"/>
      <c r="N233" s="215"/>
    </row>
    <row r="234" spans="1:14" s="35" customFormat="1" ht="17.25" customHeight="1">
      <c r="A234" s="102"/>
      <c r="B234" s="28" t="s">
        <v>841</v>
      </c>
      <c r="C234" s="21" t="s">
        <v>89</v>
      </c>
      <c r="D234" s="77">
        <v>893245</v>
      </c>
      <c r="E234" s="77"/>
      <c r="F234" s="77"/>
      <c r="G234" s="144">
        <f>D234+E234-F234</f>
        <v>893245</v>
      </c>
      <c r="H234" s="144">
        <f>G234</f>
        <v>893245</v>
      </c>
      <c r="I234" s="77">
        <v>0</v>
      </c>
      <c r="J234" s="140"/>
      <c r="K234" s="141">
        <v>0</v>
      </c>
      <c r="L234" s="144">
        <f>H234</f>
        <v>893245</v>
      </c>
      <c r="M234" s="144"/>
      <c r="N234" s="215"/>
    </row>
    <row r="235" spans="1:14" s="35" customFormat="1" ht="20.25" customHeight="1">
      <c r="A235" s="98" t="s">
        <v>842</v>
      </c>
      <c r="B235" s="107"/>
      <c r="C235" s="48" t="s">
        <v>843</v>
      </c>
      <c r="D235" s="142">
        <f>D236</f>
        <v>416266</v>
      </c>
      <c r="E235" s="142">
        <f>E236</f>
        <v>0</v>
      </c>
      <c r="F235" s="142">
        <f>F236</f>
        <v>0</v>
      </c>
      <c r="G235" s="142">
        <f>G236</f>
        <v>416266</v>
      </c>
      <c r="H235" s="142">
        <f aca="true" t="shared" si="53" ref="H235:N235">H236</f>
        <v>416266</v>
      </c>
      <c r="I235" s="142">
        <f t="shared" si="53"/>
        <v>0</v>
      </c>
      <c r="J235" s="142">
        <f t="shared" si="53"/>
        <v>0</v>
      </c>
      <c r="K235" s="142">
        <f t="shared" si="53"/>
        <v>0</v>
      </c>
      <c r="L235" s="142">
        <f t="shared" si="53"/>
        <v>0</v>
      </c>
      <c r="M235" s="142">
        <f t="shared" si="53"/>
        <v>0</v>
      </c>
      <c r="N235" s="143">
        <f t="shared" si="53"/>
        <v>0</v>
      </c>
    </row>
    <row r="236" spans="1:14" s="35" customFormat="1" ht="20.25" customHeight="1">
      <c r="A236" s="100" t="s">
        <v>844</v>
      </c>
      <c r="B236" s="96"/>
      <c r="C236" s="64" t="s">
        <v>845</v>
      </c>
      <c r="D236" s="138">
        <f>D237+D238</f>
        <v>416266</v>
      </c>
      <c r="E236" s="138">
        <f>E237+E238</f>
        <v>0</v>
      </c>
      <c r="F236" s="138">
        <f>F237+F238</f>
        <v>0</v>
      </c>
      <c r="G236" s="138">
        <f>G237+G238</f>
        <v>416266</v>
      </c>
      <c r="H236" s="138">
        <f aca="true" t="shared" si="54" ref="H236:N236">H237+H238</f>
        <v>416266</v>
      </c>
      <c r="I236" s="138">
        <f t="shared" si="54"/>
        <v>0</v>
      </c>
      <c r="J236" s="138">
        <f t="shared" si="54"/>
        <v>0</v>
      </c>
      <c r="K236" s="138">
        <f t="shared" si="54"/>
        <v>0</v>
      </c>
      <c r="L236" s="138">
        <f t="shared" si="54"/>
        <v>0</v>
      </c>
      <c r="M236" s="138">
        <f t="shared" si="54"/>
        <v>0</v>
      </c>
      <c r="N236" s="139">
        <f t="shared" si="54"/>
        <v>0</v>
      </c>
    </row>
    <row r="237" spans="1:14" s="35" customFormat="1" ht="17.25" customHeight="1">
      <c r="A237" s="102"/>
      <c r="B237" s="28" t="s">
        <v>846</v>
      </c>
      <c r="C237" s="21" t="s">
        <v>639</v>
      </c>
      <c r="D237" s="77">
        <v>1000</v>
      </c>
      <c r="E237" s="77"/>
      <c r="F237" s="77"/>
      <c r="G237" s="77">
        <f>D237+E237-F237</f>
        <v>1000</v>
      </c>
      <c r="H237" s="77">
        <f>G237</f>
        <v>1000</v>
      </c>
      <c r="I237" s="77">
        <v>0</v>
      </c>
      <c r="J237" s="140"/>
      <c r="K237" s="141">
        <v>0</v>
      </c>
      <c r="L237" s="144"/>
      <c r="M237" s="144"/>
      <c r="N237" s="215"/>
    </row>
    <row r="238" spans="1:14" s="35" customFormat="1" ht="17.25" customHeight="1">
      <c r="A238" s="102"/>
      <c r="B238" s="28" t="s">
        <v>846</v>
      </c>
      <c r="C238" s="21" t="s">
        <v>847</v>
      </c>
      <c r="D238" s="77">
        <v>415266</v>
      </c>
      <c r="E238" s="77"/>
      <c r="F238" s="77"/>
      <c r="G238" s="77">
        <f>D238+E238-F238</f>
        <v>415266</v>
      </c>
      <c r="H238" s="77">
        <f>G238</f>
        <v>415266</v>
      </c>
      <c r="I238" s="77">
        <v>0</v>
      </c>
      <c r="J238" s="140"/>
      <c r="K238" s="141">
        <v>0</v>
      </c>
      <c r="L238" s="144"/>
      <c r="M238" s="144"/>
      <c r="N238" s="215"/>
    </row>
    <row r="239" spans="1:14" s="35" customFormat="1" ht="19.5" customHeight="1">
      <c r="A239" s="98" t="s">
        <v>848</v>
      </c>
      <c r="B239" s="107"/>
      <c r="C239" s="48" t="s">
        <v>849</v>
      </c>
      <c r="D239" s="142">
        <f aca="true" t="shared" si="55" ref="D239:N239">D240+D257+D259+D273+D295+D305+D332+D346+D355+D369+D401</f>
        <v>14763940</v>
      </c>
      <c r="E239" s="142">
        <f t="shared" si="55"/>
        <v>1420400</v>
      </c>
      <c r="F239" s="142">
        <f t="shared" si="55"/>
        <v>97958</v>
      </c>
      <c r="G239" s="142">
        <f t="shared" si="55"/>
        <v>16086382</v>
      </c>
      <c r="H239" s="142">
        <f t="shared" si="55"/>
        <v>14882932</v>
      </c>
      <c r="I239" s="142">
        <f t="shared" si="55"/>
        <v>8696316</v>
      </c>
      <c r="J239" s="142">
        <f t="shared" si="55"/>
        <v>1531959</v>
      </c>
      <c r="K239" s="142">
        <f t="shared" si="55"/>
        <v>2054483</v>
      </c>
      <c r="L239" s="142">
        <f t="shared" si="55"/>
        <v>0</v>
      </c>
      <c r="M239" s="142">
        <f t="shared" si="55"/>
        <v>0</v>
      </c>
      <c r="N239" s="143">
        <f t="shared" si="55"/>
        <v>1203450</v>
      </c>
    </row>
    <row r="240" spans="1:14" s="35" customFormat="1" ht="18.75" customHeight="1">
      <c r="A240" s="100" t="s">
        <v>850</v>
      </c>
      <c r="B240" s="96"/>
      <c r="C240" s="64" t="s">
        <v>851</v>
      </c>
      <c r="D240" s="138">
        <f aca="true" t="shared" si="56" ref="D240:N240">SUM(D241:D256)</f>
        <v>1338622</v>
      </c>
      <c r="E240" s="138">
        <f t="shared" si="56"/>
        <v>0</v>
      </c>
      <c r="F240" s="138">
        <f t="shared" si="56"/>
        <v>0</v>
      </c>
      <c r="G240" s="138">
        <f t="shared" si="56"/>
        <v>1338622</v>
      </c>
      <c r="H240" s="138">
        <f t="shared" si="56"/>
        <v>1338622</v>
      </c>
      <c r="I240" s="138">
        <f t="shared" si="56"/>
        <v>463569</v>
      </c>
      <c r="J240" s="138">
        <f t="shared" si="56"/>
        <v>87184</v>
      </c>
      <c r="K240" s="138">
        <f t="shared" si="56"/>
        <v>661890</v>
      </c>
      <c r="L240" s="138">
        <f t="shared" si="56"/>
        <v>0</v>
      </c>
      <c r="M240" s="138">
        <f t="shared" si="56"/>
        <v>0</v>
      </c>
      <c r="N240" s="139">
        <f t="shared" si="56"/>
        <v>0</v>
      </c>
    </row>
    <row r="241" spans="1:14" s="35" customFormat="1" ht="18.75" customHeight="1">
      <c r="A241" s="156"/>
      <c r="B241" s="150" t="s">
        <v>855</v>
      </c>
      <c r="C241" s="21" t="s">
        <v>714</v>
      </c>
      <c r="D241" s="149">
        <v>661890</v>
      </c>
      <c r="E241" s="149"/>
      <c r="F241" s="149"/>
      <c r="G241" s="149">
        <f>D241+E241-F241</f>
        <v>661890</v>
      </c>
      <c r="H241" s="149">
        <f>G241</f>
        <v>661890</v>
      </c>
      <c r="I241" s="149"/>
      <c r="J241" s="149"/>
      <c r="K241" s="149">
        <f>H241</f>
        <v>661890</v>
      </c>
      <c r="L241" s="149"/>
      <c r="M241" s="149"/>
      <c r="N241" s="178"/>
    </row>
    <row r="242" spans="1:14" s="35" customFormat="1" ht="15.75" customHeight="1">
      <c r="A242" s="103"/>
      <c r="B242" s="28" t="s">
        <v>741</v>
      </c>
      <c r="C242" s="21" t="s">
        <v>742</v>
      </c>
      <c r="D242" s="77">
        <v>428776</v>
      </c>
      <c r="E242" s="77"/>
      <c r="F242" s="77"/>
      <c r="G242" s="149">
        <f aca="true" t="shared" si="57" ref="G242:G256">D242+E242-F242</f>
        <v>428776</v>
      </c>
      <c r="H242" s="149">
        <f aca="true" t="shared" si="58" ref="H242:H256">G242</f>
        <v>428776</v>
      </c>
      <c r="I242" s="77">
        <f>H242</f>
        <v>428776</v>
      </c>
      <c r="J242" s="140"/>
      <c r="K242" s="141"/>
      <c r="L242" s="144"/>
      <c r="M242" s="144"/>
      <c r="N242" s="215"/>
    </row>
    <row r="243" spans="1:14" s="35" customFormat="1" ht="15.75" customHeight="1">
      <c r="A243" s="103"/>
      <c r="B243" s="28" t="s">
        <v>744</v>
      </c>
      <c r="C243" s="21" t="s">
        <v>745</v>
      </c>
      <c r="D243" s="77">
        <v>30793</v>
      </c>
      <c r="E243" s="77"/>
      <c r="F243" s="77"/>
      <c r="G243" s="149">
        <f t="shared" si="57"/>
        <v>30793</v>
      </c>
      <c r="H243" s="149">
        <f t="shared" si="58"/>
        <v>30793</v>
      </c>
      <c r="I243" s="77">
        <f>H243</f>
        <v>30793</v>
      </c>
      <c r="J243" s="140"/>
      <c r="K243" s="141"/>
      <c r="L243" s="144"/>
      <c r="M243" s="144"/>
      <c r="N243" s="215"/>
    </row>
    <row r="244" spans="1:14" s="35" customFormat="1" ht="15" customHeight="1">
      <c r="A244" s="103"/>
      <c r="B244" s="106" t="s">
        <v>789</v>
      </c>
      <c r="C244" s="21" t="s">
        <v>771</v>
      </c>
      <c r="D244" s="77">
        <v>75435</v>
      </c>
      <c r="E244" s="77"/>
      <c r="F244" s="77"/>
      <c r="G244" s="149">
        <f t="shared" si="57"/>
        <v>75435</v>
      </c>
      <c r="H244" s="149">
        <f t="shared" si="58"/>
        <v>75435</v>
      </c>
      <c r="I244" s="77"/>
      <c r="J244" s="140">
        <f>H244</f>
        <v>75435</v>
      </c>
      <c r="K244" s="141"/>
      <c r="L244" s="144"/>
      <c r="M244" s="144"/>
      <c r="N244" s="215"/>
    </row>
    <row r="245" spans="1:14" s="35" customFormat="1" ht="15" customHeight="1">
      <c r="A245" s="103"/>
      <c r="B245" s="106" t="s">
        <v>746</v>
      </c>
      <c r="C245" s="21" t="s">
        <v>747</v>
      </c>
      <c r="D245" s="77">
        <v>11749</v>
      </c>
      <c r="E245" s="77"/>
      <c r="F245" s="77"/>
      <c r="G245" s="149">
        <f t="shared" si="57"/>
        <v>11749</v>
      </c>
      <c r="H245" s="149">
        <f t="shared" si="58"/>
        <v>11749</v>
      </c>
      <c r="I245" s="77"/>
      <c r="J245" s="140">
        <f>H245</f>
        <v>11749</v>
      </c>
      <c r="K245" s="141"/>
      <c r="L245" s="144"/>
      <c r="M245" s="144"/>
      <c r="N245" s="215"/>
    </row>
    <row r="246" spans="1:14" s="35" customFormat="1" ht="15" customHeight="1">
      <c r="A246" s="103"/>
      <c r="B246" s="106" t="s">
        <v>370</v>
      </c>
      <c r="C246" s="21" t="s">
        <v>371</v>
      </c>
      <c r="D246" s="77">
        <v>4000</v>
      </c>
      <c r="E246" s="77"/>
      <c r="F246" s="77"/>
      <c r="G246" s="149">
        <f t="shared" si="57"/>
        <v>4000</v>
      </c>
      <c r="H246" s="149">
        <f t="shared" si="58"/>
        <v>4000</v>
      </c>
      <c r="I246" s="77">
        <f>H246</f>
        <v>4000</v>
      </c>
      <c r="J246" s="140"/>
      <c r="K246" s="141"/>
      <c r="L246" s="144"/>
      <c r="M246" s="144"/>
      <c r="N246" s="215"/>
    </row>
    <row r="247" spans="1:14" s="35" customFormat="1" ht="16.5" customHeight="1">
      <c r="A247" s="103"/>
      <c r="B247" s="106" t="s">
        <v>748</v>
      </c>
      <c r="C247" s="21" t="s">
        <v>853</v>
      </c>
      <c r="D247" s="77">
        <v>61855</v>
      </c>
      <c r="E247" s="77"/>
      <c r="F247" s="77"/>
      <c r="G247" s="149">
        <f t="shared" si="57"/>
        <v>61855</v>
      </c>
      <c r="H247" s="149">
        <f t="shared" si="58"/>
        <v>61855</v>
      </c>
      <c r="I247" s="77"/>
      <c r="J247" s="140"/>
      <c r="K247" s="141"/>
      <c r="L247" s="144"/>
      <c r="M247" s="144"/>
      <c r="N247" s="215"/>
    </row>
    <row r="248" spans="1:14" s="35" customFormat="1" ht="16.5" customHeight="1">
      <c r="A248" s="103"/>
      <c r="B248" s="106" t="s">
        <v>750</v>
      </c>
      <c r="C248" s="21" t="s">
        <v>821</v>
      </c>
      <c r="D248" s="77">
        <v>11880</v>
      </c>
      <c r="E248" s="77"/>
      <c r="F248" s="77"/>
      <c r="G248" s="149">
        <f t="shared" si="57"/>
        <v>11880</v>
      </c>
      <c r="H248" s="149">
        <f t="shared" si="58"/>
        <v>11880</v>
      </c>
      <c r="I248" s="77"/>
      <c r="J248" s="140"/>
      <c r="K248" s="141"/>
      <c r="L248" s="144"/>
      <c r="M248" s="144"/>
      <c r="N248" s="215"/>
    </row>
    <row r="249" spans="1:14" s="35" customFormat="1" ht="16.5" customHeight="1">
      <c r="A249" s="103"/>
      <c r="B249" s="106" t="s">
        <v>809</v>
      </c>
      <c r="C249" s="21" t="s">
        <v>810</v>
      </c>
      <c r="D249" s="77">
        <v>2000</v>
      </c>
      <c r="E249" s="77"/>
      <c r="F249" s="77"/>
      <c r="G249" s="149">
        <f t="shared" si="57"/>
        <v>2000</v>
      </c>
      <c r="H249" s="149">
        <f t="shared" si="58"/>
        <v>2000</v>
      </c>
      <c r="I249" s="77"/>
      <c r="J249" s="140"/>
      <c r="K249" s="141"/>
      <c r="L249" s="144"/>
      <c r="M249" s="144"/>
      <c r="N249" s="215"/>
    </row>
    <row r="250" spans="1:14" s="35" customFormat="1" ht="16.5" customHeight="1">
      <c r="A250" s="103"/>
      <c r="B250" s="106" t="s">
        <v>753</v>
      </c>
      <c r="C250" s="21" t="s">
        <v>823</v>
      </c>
      <c r="D250" s="77">
        <v>12672</v>
      </c>
      <c r="E250" s="77"/>
      <c r="F250" s="77"/>
      <c r="G250" s="149">
        <f t="shared" si="57"/>
        <v>12672</v>
      </c>
      <c r="H250" s="149">
        <f t="shared" si="58"/>
        <v>12672</v>
      </c>
      <c r="I250" s="77"/>
      <c r="J250" s="140"/>
      <c r="K250" s="141"/>
      <c r="L250" s="144"/>
      <c r="M250" s="144"/>
      <c r="N250" s="215"/>
    </row>
    <row r="251" spans="1:14" s="35" customFormat="1" ht="16.5" customHeight="1">
      <c r="A251" s="103"/>
      <c r="B251" s="106" t="s">
        <v>372</v>
      </c>
      <c r="C251" s="22" t="s">
        <v>373</v>
      </c>
      <c r="D251" s="77">
        <v>515</v>
      </c>
      <c r="E251" s="77"/>
      <c r="F251" s="77"/>
      <c r="G251" s="149">
        <f t="shared" si="57"/>
        <v>515</v>
      </c>
      <c r="H251" s="149">
        <f t="shared" si="58"/>
        <v>515</v>
      </c>
      <c r="I251" s="77"/>
      <c r="J251" s="140"/>
      <c r="K251" s="141"/>
      <c r="L251" s="144"/>
      <c r="M251" s="144"/>
      <c r="N251" s="215"/>
    </row>
    <row r="252" spans="1:14" s="35" customFormat="1" ht="16.5" customHeight="1">
      <c r="A252" s="103"/>
      <c r="B252" s="106" t="s">
        <v>93</v>
      </c>
      <c r="C252" s="21" t="s">
        <v>97</v>
      </c>
      <c r="D252" s="77">
        <v>3000</v>
      </c>
      <c r="E252" s="77"/>
      <c r="F252" s="77"/>
      <c r="G252" s="149">
        <f t="shared" si="57"/>
        <v>3000</v>
      </c>
      <c r="H252" s="149">
        <f t="shared" si="58"/>
        <v>3000</v>
      </c>
      <c r="I252" s="77"/>
      <c r="J252" s="140"/>
      <c r="K252" s="141"/>
      <c r="L252" s="144"/>
      <c r="M252" s="144"/>
      <c r="N252" s="215"/>
    </row>
    <row r="253" spans="1:14" s="35" customFormat="1" ht="15" customHeight="1">
      <c r="A253" s="103"/>
      <c r="B253" s="106" t="s">
        <v>755</v>
      </c>
      <c r="C253" s="21" t="s">
        <v>756</v>
      </c>
      <c r="D253" s="77">
        <v>1338</v>
      </c>
      <c r="E253" s="77"/>
      <c r="F253" s="77"/>
      <c r="G253" s="149">
        <f t="shared" si="57"/>
        <v>1338</v>
      </c>
      <c r="H253" s="149">
        <f t="shared" si="58"/>
        <v>1338</v>
      </c>
      <c r="I253" s="77"/>
      <c r="J253" s="140"/>
      <c r="K253" s="141"/>
      <c r="L253" s="144"/>
      <c r="M253" s="144"/>
      <c r="N253" s="215"/>
    </row>
    <row r="254" spans="1:14" s="35" customFormat="1" ht="17.25" customHeight="1">
      <c r="A254" s="103"/>
      <c r="B254" s="106" t="s">
        <v>759</v>
      </c>
      <c r="C254" s="21" t="s">
        <v>760</v>
      </c>
      <c r="D254" s="77">
        <v>24901</v>
      </c>
      <c r="E254" s="77"/>
      <c r="F254" s="77"/>
      <c r="G254" s="149">
        <f t="shared" si="57"/>
        <v>24901</v>
      </c>
      <c r="H254" s="149">
        <f t="shared" si="58"/>
        <v>24901</v>
      </c>
      <c r="I254" s="77"/>
      <c r="J254" s="140"/>
      <c r="K254" s="141"/>
      <c r="L254" s="144"/>
      <c r="M254" s="144"/>
      <c r="N254" s="215"/>
    </row>
    <row r="255" spans="1:14" s="35" customFormat="1" ht="17.25" customHeight="1">
      <c r="A255" s="103"/>
      <c r="B255" s="106" t="s">
        <v>94</v>
      </c>
      <c r="C255" s="21" t="s">
        <v>450</v>
      </c>
      <c r="D255" s="77">
        <v>2000</v>
      </c>
      <c r="E255" s="77"/>
      <c r="F255" s="77"/>
      <c r="G255" s="149">
        <f t="shared" si="57"/>
        <v>2000</v>
      </c>
      <c r="H255" s="149">
        <f t="shared" si="58"/>
        <v>2000</v>
      </c>
      <c r="I255" s="77"/>
      <c r="J255" s="140"/>
      <c r="K255" s="141"/>
      <c r="L255" s="144"/>
      <c r="M255" s="144"/>
      <c r="N255" s="215"/>
    </row>
    <row r="256" spans="1:14" s="35" customFormat="1" ht="17.25" customHeight="1">
      <c r="A256" s="103"/>
      <c r="B256" s="106" t="s">
        <v>96</v>
      </c>
      <c r="C256" s="21" t="s">
        <v>100</v>
      </c>
      <c r="D256" s="77">
        <v>5818</v>
      </c>
      <c r="E256" s="77"/>
      <c r="F256" s="77"/>
      <c r="G256" s="149">
        <f t="shared" si="57"/>
        <v>5818</v>
      </c>
      <c r="H256" s="149">
        <f t="shared" si="58"/>
        <v>5818</v>
      </c>
      <c r="I256" s="77"/>
      <c r="J256" s="140"/>
      <c r="K256" s="141"/>
      <c r="L256" s="144"/>
      <c r="M256" s="144"/>
      <c r="N256" s="215"/>
    </row>
    <row r="257" spans="1:14" s="35" customFormat="1" ht="18.75" customHeight="1">
      <c r="A257" s="100" t="s">
        <v>178</v>
      </c>
      <c r="B257" s="96"/>
      <c r="C257" s="64" t="s">
        <v>177</v>
      </c>
      <c r="D257" s="138">
        <f>D258</f>
        <v>300505</v>
      </c>
      <c r="E257" s="138">
        <f>E258</f>
        <v>0</v>
      </c>
      <c r="F257" s="138">
        <f>F258</f>
        <v>0</v>
      </c>
      <c r="G257" s="138">
        <f>G258</f>
        <v>300505</v>
      </c>
      <c r="H257" s="138">
        <f aca="true" t="shared" si="59" ref="H257:N257">H258</f>
        <v>300505</v>
      </c>
      <c r="I257" s="138">
        <f t="shared" si="59"/>
        <v>0</v>
      </c>
      <c r="J257" s="138">
        <f t="shared" si="59"/>
        <v>0</v>
      </c>
      <c r="K257" s="138">
        <f t="shared" si="59"/>
        <v>300505</v>
      </c>
      <c r="L257" s="138">
        <f t="shared" si="59"/>
        <v>0</v>
      </c>
      <c r="M257" s="138">
        <f t="shared" si="59"/>
        <v>0</v>
      </c>
      <c r="N257" s="139">
        <f t="shared" si="59"/>
        <v>0</v>
      </c>
    </row>
    <row r="258" spans="1:14" s="35" customFormat="1" ht="18.75" customHeight="1">
      <c r="A258" s="103"/>
      <c r="B258" s="28" t="s">
        <v>855</v>
      </c>
      <c r="C258" s="21" t="s">
        <v>714</v>
      </c>
      <c r="D258" s="77">
        <v>300505</v>
      </c>
      <c r="E258" s="77"/>
      <c r="F258" s="77"/>
      <c r="G258" s="77">
        <f>D258+E258-F258</f>
        <v>300505</v>
      </c>
      <c r="H258" s="77">
        <f>G258</f>
        <v>300505</v>
      </c>
      <c r="I258" s="77">
        <v>0</v>
      </c>
      <c r="J258" s="140"/>
      <c r="K258" s="140">
        <f>H258</f>
        <v>300505</v>
      </c>
      <c r="L258" s="144"/>
      <c r="M258" s="144"/>
      <c r="N258" s="215"/>
    </row>
    <row r="259" spans="1:14" s="35" customFormat="1" ht="18.75" customHeight="1">
      <c r="A259" s="100" t="s">
        <v>856</v>
      </c>
      <c r="B259" s="96"/>
      <c r="C259" s="64" t="s">
        <v>857</v>
      </c>
      <c r="D259" s="138">
        <f>SUM(D260:D272)</f>
        <v>745601</v>
      </c>
      <c r="E259" s="138">
        <f>SUM(E260:E272)</f>
        <v>0</v>
      </c>
      <c r="F259" s="138">
        <f>SUM(F260:F272)</f>
        <v>0</v>
      </c>
      <c r="G259" s="138">
        <f>SUM(G260:G272)</f>
        <v>745601</v>
      </c>
      <c r="H259" s="138">
        <f>SUM(H260:H272)</f>
        <v>745601</v>
      </c>
      <c r="I259" s="138">
        <f aca="true" t="shared" si="60" ref="I259:N259">SUM(I260:I272)</f>
        <v>420163</v>
      </c>
      <c r="J259" s="138">
        <f t="shared" si="60"/>
        <v>80022</v>
      </c>
      <c r="K259" s="138">
        <f t="shared" si="60"/>
        <v>199750</v>
      </c>
      <c r="L259" s="138">
        <f t="shared" si="60"/>
        <v>0</v>
      </c>
      <c r="M259" s="138">
        <f t="shared" si="60"/>
        <v>0</v>
      </c>
      <c r="N259" s="139">
        <f t="shared" si="60"/>
        <v>0</v>
      </c>
    </row>
    <row r="260" spans="1:14" s="35" customFormat="1" ht="18" customHeight="1">
      <c r="A260" s="156"/>
      <c r="B260" s="150" t="s">
        <v>855</v>
      </c>
      <c r="C260" s="21" t="s">
        <v>714</v>
      </c>
      <c r="D260" s="149">
        <v>199750</v>
      </c>
      <c r="E260" s="149"/>
      <c r="F260" s="149"/>
      <c r="G260" s="149">
        <f>D260+E260-F260</f>
        <v>199750</v>
      </c>
      <c r="H260" s="149">
        <f>G260</f>
        <v>199750</v>
      </c>
      <c r="I260" s="149"/>
      <c r="J260" s="149"/>
      <c r="K260" s="149">
        <f>H260</f>
        <v>199750</v>
      </c>
      <c r="L260" s="149"/>
      <c r="M260" s="149"/>
      <c r="N260" s="178"/>
    </row>
    <row r="261" spans="1:14" s="35" customFormat="1" ht="15" customHeight="1">
      <c r="A261" s="103"/>
      <c r="B261" s="28" t="s">
        <v>741</v>
      </c>
      <c r="C261" s="21" t="s">
        <v>742</v>
      </c>
      <c r="D261" s="77">
        <v>393637</v>
      </c>
      <c r="E261" s="77"/>
      <c r="F261" s="77"/>
      <c r="G261" s="149">
        <f aca="true" t="shared" si="61" ref="G261:G272">D261+E261-F261</f>
        <v>393637</v>
      </c>
      <c r="H261" s="149">
        <f aca="true" t="shared" si="62" ref="H261:H272">G261</f>
        <v>393637</v>
      </c>
      <c r="I261" s="77">
        <f>H261</f>
        <v>393637</v>
      </c>
      <c r="J261" s="140"/>
      <c r="K261" s="141"/>
      <c r="L261" s="144"/>
      <c r="M261" s="144"/>
      <c r="N261" s="215"/>
    </row>
    <row r="262" spans="1:14" s="35" customFormat="1" ht="17.25" customHeight="1">
      <c r="A262" s="103"/>
      <c r="B262" s="28" t="s">
        <v>744</v>
      </c>
      <c r="C262" s="21" t="s">
        <v>745</v>
      </c>
      <c r="D262" s="77">
        <v>26526</v>
      </c>
      <c r="E262" s="77"/>
      <c r="F262" s="77"/>
      <c r="G262" s="149">
        <f t="shared" si="61"/>
        <v>26526</v>
      </c>
      <c r="H262" s="149">
        <f t="shared" si="62"/>
        <v>26526</v>
      </c>
      <c r="I262" s="77">
        <f>H262</f>
        <v>26526</v>
      </c>
      <c r="J262" s="140"/>
      <c r="K262" s="141"/>
      <c r="L262" s="144"/>
      <c r="M262" s="144"/>
      <c r="N262" s="215"/>
    </row>
    <row r="263" spans="1:14" s="35" customFormat="1" ht="15.75" customHeight="1">
      <c r="A263" s="103"/>
      <c r="B263" s="106" t="s">
        <v>789</v>
      </c>
      <c r="C263" s="21" t="s">
        <v>771</v>
      </c>
      <c r="D263" s="77">
        <v>69238</v>
      </c>
      <c r="E263" s="77"/>
      <c r="F263" s="77"/>
      <c r="G263" s="149">
        <f t="shared" si="61"/>
        <v>69238</v>
      </c>
      <c r="H263" s="149">
        <f t="shared" si="62"/>
        <v>69238</v>
      </c>
      <c r="I263" s="77"/>
      <c r="J263" s="140">
        <f>H263</f>
        <v>69238</v>
      </c>
      <c r="K263" s="141"/>
      <c r="L263" s="144"/>
      <c r="M263" s="144"/>
      <c r="N263" s="215"/>
    </row>
    <row r="264" spans="1:14" s="35" customFormat="1" ht="14.25" customHeight="1">
      <c r="A264" s="103"/>
      <c r="B264" s="106" t="s">
        <v>746</v>
      </c>
      <c r="C264" s="21" t="s">
        <v>747</v>
      </c>
      <c r="D264" s="77">
        <v>10784</v>
      </c>
      <c r="E264" s="77"/>
      <c r="F264" s="77"/>
      <c r="G264" s="149">
        <f t="shared" si="61"/>
        <v>10784</v>
      </c>
      <c r="H264" s="149">
        <f t="shared" si="62"/>
        <v>10784</v>
      </c>
      <c r="I264" s="77"/>
      <c r="J264" s="140">
        <f>H264</f>
        <v>10784</v>
      </c>
      <c r="K264" s="141"/>
      <c r="L264" s="144"/>
      <c r="M264" s="144"/>
      <c r="N264" s="215"/>
    </row>
    <row r="265" spans="1:14" s="35" customFormat="1" ht="14.25" customHeight="1">
      <c r="A265" s="103"/>
      <c r="B265" s="28" t="s">
        <v>748</v>
      </c>
      <c r="C265" s="22" t="s">
        <v>90</v>
      </c>
      <c r="D265" s="77">
        <v>9261</v>
      </c>
      <c r="E265" s="77"/>
      <c r="F265" s="77"/>
      <c r="G265" s="149">
        <f t="shared" si="61"/>
        <v>9261</v>
      </c>
      <c r="H265" s="149">
        <f t="shared" si="62"/>
        <v>9261</v>
      </c>
      <c r="I265" s="77"/>
      <c r="J265" s="140"/>
      <c r="K265" s="141"/>
      <c r="L265" s="144"/>
      <c r="M265" s="144"/>
      <c r="N265" s="215"/>
    </row>
    <row r="266" spans="1:14" s="35" customFormat="1" ht="14.25" customHeight="1">
      <c r="A266" s="103"/>
      <c r="B266" s="28" t="s">
        <v>750</v>
      </c>
      <c r="C266" s="22" t="s">
        <v>821</v>
      </c>
      <c r="D266" s="77">
        <v>2760</v>
      </c>
      <c r="E266" s="77"/>
      <c r="F266" s="77"/>
      <c r="G266" s="149">
        <f t="shared" si="61"/>
        <v>2760</v>
      </c>
      <c r="H266" s="149">
        <f t="shared" si="62"/>
        <v>2760</v>
      </c>
      <c r="I266" s="77"/>
      <c r="J266" s="140"/>
      <c r="K266" s="141"/>
      <c r="L266" s="144"/>
      <c r="M266" s="144"/>
      <c r="N266" s="215"/>
    </row>
    <row r="267" spans="1:14" s="35" customFormat="1" ht="14.25" customHeight="1">
      <c r="A267" s="103"/>
      <c r="B267" s="28" t="s">
        <v>809</v>
      </c>
      <c r="C267" s="21" t="s">
        <v>810</v>
      </c>
      <c r="D267" s="77">
        <v>1500</v>
      </c>
      <c r="E267" s="77"/>
      <c r="F267" s="77"/>
      <c r="G267" s="149">
        <f t="shared" si="61"/>
        <v>1500</v>
      </c>
      <c r="H267" s="149">
        <f t="shared" si="62"/>
        <v>1500</v>
      </c>
      <c r="I267" s="77"/>
      <c r="J267" s="140"/>
      <c r="K267" s="141"/>
      <c r="L267" s="144"/>
      <c r="M267" s="144"/>
      <c r="N267" s="215"/>
    </row>
    <row r="268" spans="1:14" s="35" customFormat="1" ht="15" customHeight="1">
      <c r="A268" s="103"/>
      <c r="B268" s="28" t="s">
        <v>753</v>
      </c>
      <c r="C268" s="22" t="s">
        <v>823</v>
      </c>
      <c r="D268" s="77">
        <v>2367</v>
      </c>
      <c r="E268" s="77"/>
      <c r="F268" s="77"/>
      <c r="G268" s="149">
        <f t="shared" si="61"/>
        <v>2367</v>
      </c>
      <c r="H268" s="149">
        <f t="shared" si="62"/>
        <v>2367</v>
      </c>
      <c r="I268" s="77"/>
      <c r="J268" s="140"/>
      <c r="K268" s="141"/>
      <c r="L268" s="144"/>
      <c r="M268" s="144"/>
      <c r="N268" s="215"/>
    </row>
    <row r="269" spans="1:14" s="35" customFormat="1" ht="15" customHeight="1">
      <c r="A269" s="103"/>
      <c r="B269" s="28" t="s">
        <v>372</v>
      </c>
      <c r="C269" s="22" t="s">
        <v>373</v>
      </c>
      <c r="D269" s="77">
        <v>515</v>
      </c>
      <c r="E269" s="77"/>
      <c r="F269" s="77"/>
      <c r="G269" s="149">
        <f t="shared" si="61"/>
        <v>515</v>
      </c>
      <c r="H269" s="149">
        <f t="shared" si="62"/>
        <v>515</v>
      </c>
      <c r="I269" s="77"/>
      <c r="J269" s="140"/>
      <c r="K269" s="141"/>
      <c r="L269" s="144"/>
      <c r="M269" s="144"/>
      <c r="N269" s="215"/>
    </row>
    <row r="270" spans="1:14" s="35" customFormat="1" ht="15" customHeight="1">
      <c r="A270" s="103"/>
      <c r="B270" s="28" t="s">
        <v>93</v>
      </c>
      <c r="C270" s="21" t="s">
        <v>97</v>
      </c>
      <c r="D270" s="77">
        <v>669</v>
      </c>
      <c r="E270" s="77"/>
      <c r="F270" s="77"/>
      <c r="G270" s="149">
        <f t="shared" si="61"/>
        <v>669</v>
      </c>
      <c r="H270" s="149">
        <f t="shared" si="62"/>
        <v>669</v>
      </c>
      <c r="I270" s="77"/>
      <c r="J270" s="140"/>
      <c r="K270" s="141"/>
      <c r="L270" s="144"/>
      <c r="M270" s="144"/>
      <c r="N270" s="215"/>
    </row>
    <row r="271" spans="1:14" s="35" customFormat="1" ht="14.25" customHeight="1">
      <c r="A271" s="103"/>
      <c r="B271" s="28" t="s">
        <v>759</v>
      </c>
      <c r="C271" s="22" t="s">
        <v>760</v>
      </c>
      <c r="D271" s="77">
        <v>26594</v>
      </c>
      <c r="E271" s="77"/>
      <c r="F271" s="77"/>
      <c r="G271" s="149">
        <f t="shared" si="61"/>
        <v>26594</v>
      </c>
      <c r="H271" s="149">
        <f t="shared" si="62"/>
        <v>26594</v>
      </c>
      <c r="I271" s="77"/>
      <c r="J271" s="140"/>
      <c r="K271" s="141"/>
      <c r="L271" s="144"/>
      <c r="M271" s="144"/>
      <c r="N271" s="215"/>
    </row>
    <row r="272" spans="1:14" s="35" customFormat="1" ht="15" customHeight="1">
      <c r="A272" s="103"/>
      <c r="B272" s="28" t="s">
        <v>95</v>
      </c>
      <c r="C272" s="21" t="s">
        <v>99</v>
      </c>
      <c r="D272" s="77">
        <v>2000</v>
      </c>
      <c r="E272" s="77"/>
      <c r="F272" s="77"/>
      <c r="G272" s="149">
        <f t="shared" si="61"/>
        <v>2000</v>
      </c>
      <c r="H272" s="149">
        <f t="shared" si="62"/>
        <v>2000</v>
      </c>
      <c r="I272" s="77"/>
      <c r="J272" s="140"/>
      <c r="K272" s="141"/>
      <c r="L272" s="144"/>
      <c r="M272" s="144"/>
      <c r="N272" s="215"/>
    </row>
    <row r="273" spans="1:14" s="35" customFormat="1" ht="15" customHeight="1">
      <c r="A273" s="100" t="s">
        <v>859</v>
      </c>
      <c r="B273" s="101"/>
      <c r="C273" s="63" t="s">
        <v>860</v>
      </c>
      <c r="D273" s="138">
        <f>SUM(D274:D294)</f>
        <v>2400848</v>
      </c>
      <c r="E273" s="138">
        <f>SUM(E274:E294)</f>
        <v>0</v>
      </c>
      <c r="F273" s="138">
        <f>SUM(F274:F294)</f>
        <v>0</v>
      </c>
      <c r="G273" s="138">
        <f>SUM(G274:G294)</f>
        <v>2400848</v>
      </c>
      <c r="H273" s="138">
        <f>SUM(H274:H294)</f>
        <v>2400848</v>
      </c>
      <c r="I273" s="138">
        <f aca="true" t="shared" si="63" ref="I273:N273">SUM(I274:I294)</f>
        <v>1540591</v>
      </c>
      <c r="J273" s="138">
        <f t="shared" si="63"/>
        <v>273772</v>
      </c>
      <c r="K273" s="138">
        <f t="shared" si="63"/>
        <v>302035</v>
      </c>
      <c r="L273" s="138">
        <f t="shared" si="63"/>
        <v>0</v>
      </c>
      <c r="M273" s="138">
        <f t="shared" si="63"/>
        <v>0</v>
      </c>
      <c r="N273" s="139">
        <f t="shared" si="63"/>
        <v>0</v>
      </c>
    </row>
    <row r="274" spans="1:14" s="35" customFormat="1" ht="15.75" customHeight="1">
      <c r="A274" s="156"/>
      <c r="B274" s="150" t="s">
        <v>855</v>
      </c>
      <c r="C274" s="21" t="s">
        <v>714</v>
      </c>
      <c r="D274" s="149">
        <v>302035</v>
      </c>
      <c r="E274" s="149"/>
      <c r="F274" s="149"/>
      <c r="G274" s="149">
        <f>D274+E274-F274</f>
        <v>302035</v>
      </c>
      <c r="H274" s="149">
        <f>G274</f>
        <v>302035</v>
      </c>
      <c r="I274" s="149"/>
      <c r="J274" s="149"/>
      <c r="K274" s="149">
        <f>H274</f>
        <v>302035</v>
      </c>
      <c r="L274" s="149"/>
      <c r="M274" s="149"/>
      <c r="N274" s="178"/>
    </row>
    <row r="275" spans="1:14" s="68" customFormat="1" ht="14.25" customHeight="1">
      <c r="A275" s="97"/>
      <c r="B275" s="28" t="s">
        <v>439</v>
      </c>
      <c r="C275" s="65" t="s">
        <v>861</v>
      </c>
      <c r="D275" s="145">
        <v>2500</v>
      </c>
      <c r="E275" s="145"/>
      <c r="F275" s="145"/>
      <c r="G275" s="149">
        <f aca="true" t="shared" si="64" ref="G275:G294">D275+E275-F275</f>
        <v>2500</v>
      </c>
      <c r="H275" s="149">
        <f aca="true" t="shared" si="65" ref="H275:H294">G275</f>
        <v>2500</v>
      </c>
      <c r="I275" s="145"/>
      <c r="J275" s="140"/>
      <c r="K275" s="141"/>
      <c r="L275" s="144"/>
      <c r="M275" s="144"/>
      <c r="N275" s="215"/>
    </row>
    <row r="276" spans="1:14" s="35" customFormat="1" ht="15" customHeight="1">
      <c r="A276" s="97"/>
      <c r="B276" s="28" t="s">
        <v>741</v>
      </c>
      <c r="C276" s="21" t="s">
        <v>153</v>
      </c>
      <c r="D276" s="77">
        <v>1432324</v>
      </c>
      <c r="E276" s="77"/>
      <c r="F276" s="77"/>
      <c r="G276" s="149">
        <f t="shared" si="64"/>
        <v>1432324</v>
      </c>
      <c r="H276" s="149">
        <f t="shared" si="65"/>
        <v>1432324</v>
      </c>
      <c r="I276" s="77">
        <f>H276</f>
        <v>1432324</v>
      </c>
      <c r="J276" s="140"/>
      <c r="K276" s="141"/>
      <c r="L276" s="144"/>
      <c r="M276" s="144"/>
      <c r="N276" s="215"/>
    </row>
    <row r="277" spans="1:14" s="35" customFormat="1" ht="14.25" customHeight="1">
      <c r="A277" s="97"/>
      <c r="B277" s="28" t="s">
        <v>744</v>
      </c>
      <c r="C277" s="21" t="s">
        <v>745</v>
      </c>
      <c r="D277" s="77">
        <v>108267</v>
      </c>
      <c r="E277" s="77"/>
      <c r="F277" s="77"/>
      <c r="G277" s="149">
        <f t="shared" si="64"/>
        <v>108267</v>
      </c>
      <c r="H277" s="149">
        <f t="shared" si="65"/>
        <v>108267</v>
      </c>
      <c r="I277" s="77">
        <f>H277</f>
        <v>108267</v>
      </c>
      <c r="J277" s="140"/>
      <c r="K277" s="141"/>
      <c r="L277" s="144"/>
      <c r="M277" s="144"/>
      <c r="N277" s="215"/>
    </row>
    <row r="278" spans="1:14" s="35" customFormat="1" ht="15" customHeight="1">
      <c r="A278" s="97"/>
      <c r="B278" s="106" t="s">
        <v>789</v>
      </c>
      <c r="C278" s="21" t="s">
        <v>803</v>
      </c>
      <c r="D278" s="77">
        <v>235829</v>
      </c>
      <c r="E278" s="77"/>
      <c r="F278" s="77"/>
      <c r="G278" s="149">
        <f t="shared" si="64"/>
        <v>235829</v>
      </c>
      <c r="H278" s="149">
        <f t="shared" si="65"/>
        <v>235829</v>
      </c>
      <c r="I278" s="77"/>
      <c r="J278" s="140">
        <f>H278</f>
        <v>235829</v>
      </c>
      <c r="K278" s="141"/>
      <c r="L278" s="144"/>
      <c r="M278" s="144"/>
      <c r="N278" s="215"/>
    </row>
    <row r="279" spans="1:14" s="35" customFormat="1" ht="16.5" customHeight="1">
      <c r="A279" s="97"/>
      <c r="B279" s="106" t="s">
        <v>746</v>
      </c>
      <c r="C279" s="21" t="s">
        <v>747</v>
      </c>
      <c r="D279" s="77">
        <v>37943</v>
      </c>
      <c r="E279" s="77"/>
      <c r="F279" s="77"/>
      <c r="G279" s="149">
        <f t="shared" si="64"/>
        <v>37943</v>
      </c>
      <c r="H279" s="149">
        <f t="shared" si="65"/>
        <v>37943</v>
      </c>
      <c r="I279" s="77"/>
      <c r="J279" s="140">
        <f>H279</f>
        <v>37943</v>
      </c>
      <c r="K279" s="141"/>
      <c r="L279" s="144"/>
      <c r="M279" s="144"/>
      <c r="N279" s="215"/>
    </row>
    <row r="280" spans="1:14" s="35" customFormat="1" ht="15.75" customHeight="1">
      <c r="A280" s="97"/>
      <c r="B280" s="28" t="s">
        <v>862</v>
      </c>
      <c r="C280" s="22" t="s">
        <v>91</v>
      </c>
      <c r="D280" s="77">
        <v>14250</v>
      </c>
      <c r="E280" s="77"/>
      <c r="F280" s="77"/>
      <c r="G280" s="149">
        <f t="shared" si="64"/>
        <v>14250</v>
      </c>
      <c r="H280" s="149">
        <f t="shared" si="65"/>
        <v>14250</v>
      </c>
      <c r="I280" s="77"/>
      <c r="J280" s="140"/>
      <c r="K280" s="141"/>
      <c r="L280" s="144"/>
      <c r="M280" s="144"/>
      <c r="N280" s="215"/>
    </row>
    <row r="281" spans="1:14" s="35" customFormat="1" ht="15" customHeight="1">
      <c r="A281" s="97"/>
      <c r="B281" s="269">
        <v>4210</v>
      </c>
      <c r="C281" s="22" t="s">
        <v>749</v>
      </c>
      <c r="D281" s="77">
        <v>72520</v>
      </c>
      <c r="E281" s="77"/>
      <c r="F281" s="77"/>
      <c r="G281" s="149">
        <f t="shared" si="64"/>
        <v>72520</v>
      </c>
      <c r="H281" s="149">
        <f t="shared" si="65"/>
        <v>72520</v>
      </c>
      <c r="I281" s="77"/>
      <c r="J281" s="140"/>
      <c r="K281" s="141"/>
      <c r="L281" s="144"/>
      <c r="M281" s="144"/>
      <c r="N281" s="215"/>
    </row>
    <row r="282" spans="1:14" s="35" customFormat="1" ht="15" customHeight="1">
      <c r="A282" s="97"/>
      <c r="B282" s="27">
        <v>4240</v>
      </c>
      <c r="C282" s="22" t="s">
        <v>92</v>
      </c>
      <c r="D282" s="77">
        <v>4000</v>
      </c>
      <c r="E282" s="77"/>
      <c r="F282" s="77"/>
      <c r="G282" s="149">
        <f t="shared" si="64"/>
        <v>4000</v>
      </c>
      <c r="H282" s="149">
        <f t="shared" si="65"/>
        <v>4000</v>
      </c>
      <c r="I282" s="77"/>
      <c r="J282" s="140"/>
      <c r="K282" s="141"/>
      <c r="L282" s="144"/>
      <c r="M282" s="144"/>
      <c r="N282" s="215"/>
    </row>
    <row r="283" spans="1:14" s="35" customFormat="1" ht="15.75" customHeight="1">
      <c r="A283" s="97"/>
      <c r="B283" s="28" t="s">
        <v>750</v>
      </c>
      <c r="C283" s="22" t="s">
        <v>821</v>
      </c>
      <c r="D283" s="77">
        <v>51080</v>
      </c>
      <c r="E283" s="77"/>
      <c r="F283" s="77"/>
      <c r="G283" s="149">
        <f t="shared" si="64"/>
        <v>51080</v>
      </c>
      <c r="H283" s="149">
        <f t="shared" si="65"/>
        <v>51080</v>
      </c>
      <c r="I283" s="77"/>
      <c r="J283" s="140"/>
      <c r="K283" s="141"/>
      <c r="L283" s="144"/>
      <c r="M283" s="144"/>
      <c r="N283" s="215"/>
    </row>
    <row r="284" spans="1:14" s="35" customFormat="1" ht="14.25" customHeight="1">
      <c r="A284" s="97"/>
      <c r="B284" s="28" t="s">
        <v>809</v>
      </c>
      <c r="C284" s="22" t="s">
        <v>810</v>
      </c>
      <c r="D284" s="77">
        <v>2500</v>
      </c>
      <c r="E284" s="77"/>
      <c r="F284" s="77"/>
      <c r="G284" s="149">
        <f t="shared" si="64"/>
        <v>2500</v>
      </c>
      <c r="H284" s="149">
        <f t="shared" si="65"/>
        <v>2500</v>
      </c>
      <c r="I284" s="77"/>
      <c r="J284" s="140"/>
      <c r="K284" s="141"/>
      <c r="L284" s="144"/>
      <c r="M284" s="144"/>
      <c r="N284" s="215"/>
    </row>
    <row r="285" spans="1:14" s="35" customFormat="1" ht="16.5" customHeight="1">
      <c r="A285" s="97"/>
      <c r="B285" s="28" t="s">
        <v>753</v>
      </c>
      <c r="C285" s="22" t="s">
        <v>823</v>
      </c>
      <c r="D285" s="77">
        <v>18100</v>
      </c>
      <c r="E285" s="77"/>
      <c r="F285" s="77"/>
      <c r="G285" s="149">
        <f t="shared" si="64"/>
        <v>18100</v>
      </c>
      <c r="H285" s="149">
        <f t="shared" si="65"/>
        <v>18100</v>
      </c>
      <c r="I285" s="77"/>
      <c r="J285" s="140"/>
      <c r="K285" s="141"/>
      <c r="L285" s="144"/>
      <c r="M285" s="144"/>
      <c r="N285" s="215"/>
    </row>
    <row r="286" spans="1:14" s="35" customFormat="1" ht="16.5" customHeight="1">
      <c r="A286" s="97"/>
      <c r="B286" s="28" t="s">
        <v>372</v>
      </c>
      <c r="C286" s="22" t="s">
        <v>373</v>
      </c>
      <c r="D286" s="77">
        <v>3100</v>
      </c>
      <c r="E286" s="77"/>
      <c r="F286" s="77"/>
      <c r="G286" s="149">
        <f t="shared" si="64"/>
        <v>3100</v>
      </c>
      <c r="H286" s="149">
        <f t="shared" si="65"/>
        <v>3100</v>
      </c>
      <c r="I286" s="77"/>
      <c r="J286" s="140"/>
      <c r="K286" s="141"/>
      <c r="L286" s="144"/>
      <c r="M286" s="144"/>
      <c r="N286" s="215"/>
    </row>
    <row r="287" spans="1:14" s="35" customFormat="1" ht="16.5" customHeight="1">
      <c r="A287" s="97"/>
      <c r="B287" s="28" t="s">
        <v>93</v>
      </c>
      <c r="C287" s="21" t="s">
        <v>97</v>
      </c>
      <c r="D287" s="77">
        <v>3950</v>
      </c>
      <c r="E287" s="77"/>
      <c r="F287" s="77"/>
      <c r="G287" s="149">
        <f t="shared" si="64"/>
        <v>3950</v>
      </c>
      <c r="H287" s="149">
        <f t="shared" si="65"/>
        <v>3950</v>
      </c>
      <c r="I287" s="77"/>
      <c r="J287" s="140"/>
      <c r="K287" s="141"/>
      <c r="L287" s="144"/>
      <c r="M287" s="144"/>
      <c r="N287" s="215"/>
    </row>
    <row r="288" spans="1:14" s="35" customFormat="1" ht="17.25" customHeight="1">
      <c r="A288" s="97"/>
      <c r="B288" s="28" t="s">
        <v>755</v>
      </c>
      <c r="C288" s="22" t="s">
        <v>756</v>
      </c>
      <c r="D288" s="77">
        <v>3000</v>
      </c>
      <c r="E288" s="77"/>
      <c r="F288" s="77"/>
      <c r="G288" s="149">
        <f t="shared" si="64"/>
        <v>3000</v>
      </c>
      <c r="H288" s="149">
        <f t="shared" si="65"/>
        <v>3000</v>
      </c>
      <c r="I288" s="77"/>
      <c r="J288" s="140"/>
      <c r="K288" s="141"/>
      <c r="L288" s="144"/>
      <c r="M288" s="144"/>
      <c r="N288" s="215"/>
    </row>
    <row r="289" spans="1:14" s="35" customFormat="1" ht="16.5" customHeight="1">
      <c r="A289" s="97"/>
      <c r="B289" s="28" t="s">
        <v>759</v>
      </c>
      <c r="C289" s="22" t="s">
        <v>760</v>
      </c>
      <c r="D289" s="77">
        <v>95400</v>
      </c>
      <c r="E289" s="77"/>
      <c r="F289" s="77"/>
      <c r="G289" s="149">
        <f t="shared" si="64"/>
        <v>95400</v>
      </c>
      <c r="H289" s="149">
        <f t="shared" si="65"/>
        <v>95400</v>
      </c>
      <c r="I289" s="77"/>
      <c r="J289" s="140"/>
      <c r="K289" s="141"/>
      <c r="L289" s="144"/>
      <c r="M289" s="144"/>
      <c r="N289" s="215"/>
    </row>
    <row r="290" spans="1:14" s="35" customFormat="1" ht="15.75" customHeight="1">
      <c r="A290" s="97"/>
      <c r="B290" s="28" t="s">
        <v>774</v>
      </c>
      <c r="C290" s="22" t="s">
        <v>775</v>
      </c>
      <c r="D290" s="77">
        <v>750</v>
      </c>
      <c r="E290" s="77"/>
      <c r="F290" s="77"/>
      <c r="G290" s="149">
        <f t="shared" si="64"/>
        <v>750</v>
      </c>
      <c r="H290" s="149">
        <f t="shared" si="65"/>
        <v>750</v>
      </c>
      <c r="I290" s="77"/>
      <c r="J290" s="140"/>
      <c r="K290" s="141"/>
      <c r="L290" s="144"/>
      <c r="M290" s="144"/>
      <c r="N290" s="215"/>
    </row>
    <row r="291" spans="1:14" s="35" customFormat="1" ht="15" customHeight="1">
      <c r="A291" s="97"/>
      <c r="B291" s="28" t="s">
        <v>826</v>
      </c>
      <c r="C291" s="22" t="s">
        <v>110</v>
      </c>
      <c r="D291" s="77">
        <v>6500</v>
      </c>
      <c r="E291" s="77"/>
      <c r="F291" s="77"/>
      <c r="G291" s="149">
        <f t="shared" si="64"/>
        <v>6500</v>
      </c>
      <c r="H291" s="149">
        <f t="shared" si="65"/>
        <v>6500</v>
      </c>
      <c r="I291" s="77"/>
      <c r="J291" s="140"/>
      <c r="K291" s="141"/>
      <c r="L291" s="144"/>
      <c r="M291" s="144"/>
      <c r="N291" s="215"/>
    </row>
    <row r="292" spans="1:14" s="35" customFormat="1" ht="16.5" customHeight="1">
      <c r="A292" s="97"/>
      <c r="B292" s="28" t="s">
        <v>94</v>
      </c>
      <c r="C292" s="21" t="s">
        <v>450</v>
      </c>
      <c r="D292" s="77">
        <v>1500</v>
      </c>
      <c r="E292" s="77"/>
      <c r="F292" s="77"/>
      <c r="G292" s="149">
        <f t="shared" si="64"/>
        <v>1500</v>
      </c>
      <c r="H292" s="149">
        <f t="shared" si="65"/>
        <v>1500</v>
      </c>
      <c r="I292" s="77"/>
      <c r="J292" s="140"/>
      <c r="K292" s="141"/>
      <c r="L292" s="144"/>
      <c r="M292" s="144"/>
      <c r="N292" s="215"/>
    </row>
    <row r="293" spans="1:14" s="35" customFormat="1" ht="16.5" customHeight="1">
      <c r="A293" s="97"/>
      <c r="B293" s="28" t="s">
        <v>95</v>
      </c>
      <c r="C293" s="21" t="s">
        <v>99</v>
      </c>
      <c r="D293" s="77">
        <v>1200</v>
      </c>
      <c r="E293" s="77"/>
      <c r="F293" s="77"/>
      <c r="G293" s="149">
        <f t="shared" si="64"/>
        <v>1200</v>
      </c>
      <c r="H293" s="149">
        <f t="shared" si="65"/>
        <v>1200</v>
      </c>
      <c r="I293" s="77"/>
      <c r="J293" s="140"/>
      <c r="K293" s="141"/>
      <c r="L293" s="144"/>
      <c r="M293" s="144"/>
      <c r="N293" s="215"/>
    </row>
    <row r="294" spans="1:14" s="35" customFormat="1" ht="15" customHeight="1">
      <c r="A294" s="97"/>
      <c r="B294" s="28" t="s">
        <v>96</v>
      </c>
      <c r="C294" s="21" t="s">
        <v>100</v>
      </c>
      <c r="D294" s="77">
        <v>4100</v>
      </c>
      <c r="E294" s="77"/>
      <c r="F294" s="77"/>
      <c r="G294" s="149">
        <f t="shared" si="64"/>
        <v>4100</v>
      </c>
      <c r="H294" s="149">
        <f t="shared" si="65"/>
        <v>4100</v>
      </c>
      <c r="I294" s="77"/>
      <c r="J294" s="140"/>
      <c r="K294" s="141"/>
      <c r="L294" s="144"/>
      <c r="M294" s="144"/>
      <c r="N294" s="215"/>
    </row>
    <row r="295" spans="1:14" s="35" customFormat="1" ht="18.75" customHeight="1">
      <c r="A295" s="95" t="s">
        <v>425</v>
      </c>
      <c r="B295" s="69"/>
      <c r="C295" s="63" t="s">
        <v>426</v>
      </c>
      <c r="D295" s="138">
        <f>SUM(D296:D304)</f>
        <v>658532</v>
      </c>
      <c r="E295" s="138">
        <f>SUM(E296:E304)</f>
        <v>0</v>
      </c>
      <c r="F295" s="138">
        <f>SUM(F296:F304)</f>
        <v>0</v>
      </c>
      <c r="G295" s="138">
        <f>SUM(G296:G304)</f>
        <v>658532</v>
      </c>
      <c r="H295" s="138">
        <f aca="true" t="shared" si="66" ref="H295:N295">SUM(H296:H304)</f>
        <v>658532</v>
      </c>
      <c r="I295" s="138">
        <f t="shared" si="66"/>
        <v>509352</v>
      </c>
      <c r="J295" s="138">
        <f t="shared" si="66"/>
        <v>86175</v>
      </c>
      <c r="K295" s="138">
        <f t="shared" si="66"/>
        <v>0</v>
      </c>
      <c r="L295" s="138">
        <f t="shared" si="66"/>
        <v>0</v>
      </c>
      <c r="M295" s="138">
        <f t="shared" si="66"/>
        <v>0</v>
      </c>
      <c r="N295" s="139">
        <f t="shared" si="66"/>
        <v>0</v>
      </c>
    </row>
    <row r="296" spans="1:14" s="35" customFormat="1" ht="16.5" customHeight="1">
      <c r="A296" s="97"/>
      <c r="B296" s="27">
        <v>4010</v>
      </c>
      <c r="C296" s="21" t="s">
        <v>153</v>
      </c>
      <c r="D296" s="77">
        <v>459659</v>
      </c>
      <c r="E296" s="77"/>
      <c r="F296" s="77"/>
      <c r="G296" s="77">
        <f>D296+E296-F296</f>
        <v>459659</v>
      </c>
      <c r="H296" s="77">
        <f>G296</f>
        <v>459659</v>
      </c>
      <c r="I296" s="77">
        <f>H296</f>
        <v>459659</v>
      </c>
      <c r="J296" s="140"/>
      <c r="K296" s="141"/>
      <c r="L296" s="144"/>
      <c r="M296" s="144"/>
      <c r="N296" s="215"/>
    </row>
    <row r="297" spans="1:14" s="35" customFormat="1" ht="16.5" customHeight="1">
      <c r="A297" s="97"/>
      <c r="B297" s="27">
        <v>4040</v>
      </c>
      <c r="C297" s="21" t="s">
        <v>745</v>
      </c>
      <c r="D297" s="77">
        <v>49693</v>
      </c>
      <c r="E297" s="77"/>
      <c r="F297" s="77"/>
      <c r="G297" s="77">
        <f aca="true" t="shared" si="67" ref="G297:G304">D297+E297-F297</f>
        <v>49693</v>
      </c>
      <c r="H297" s="77">
        <f aca="true" t="shared" si="68" ref="H297:H304">G297</f>
        <v>49693</v>
      </c>
      <c r="I297" s="77">
        <f>H297</f>
        <v>49693</v>
      </c>
      <c r="J297" s="140"/>
      <c r="K297" s="141"/>
      <c r="L297" s="144"/>
      <c r="M297" s="144"/>
      <c r="N297" s="215"/>
    </row>
    <row r="298" spans="1:14" s="35" customFormat="1" ht="13.5" customHeight="1">
      <c r="A298" s="97"/>
      <c r="B298" s="27">
        <v>4110</v>
      </c>
      <c r="C298" s="21" t="s">
        <v>803</v>
      </c>
      <c r="D298" s="77">
        <v>74137</v>
      </c>
      <c r="E298" s="77"/>
      <c r="F298" s="77"/>
      <c r="G298" s="77">
        <f t="shared" si="67"/>
        <v>74137</v>
      </c>
      <c r="H298" s="77">
        <f t="shared" si="68"/>
        <v>74137</v>
      </c>
      <c r="I298" s="77"/>
      <c r="J298" s="140">
        <f>H298</f>
        <v>74137</v>
      </c>
      <c r="K298" s="141"/>
      <c r="L298" s="144"/>
      <c r="M298" s="144"/>
      <c r="N298" s="215"/>
    </row>
    <row r="299" spans="1:14" s="35" customFormat="1" ht="13.5" customHeight="1">
      <c r="A299" s="97"/>
      <c r="B299" s="27">
        <v>4120</v>
      </c>
      <c r="C299" s="21" t="s">
        <v>747</v>
      </c>
      <c r="D299" s="77">
        <v>12038</v>
      </c>
      <c r="E299" s="77"/>
      <c r="F299" s="77"/>
      <c r="G299" s="77">
        <f t="shared" si="67"/>
        <v>12038</v>
      </c>
      <c r="H299" s="77">
        <f t="shared" si="68"/>
        <v>12038</v>
      </c>
      <c r="I299" s="77"/>
      <c r="J299" s="140">
        <f>H299</f>
        <v>12038</v>
      </c>
      <c r="K299" s="141"/>
      <c r="L299" s="144"/>
      <c r="M299" s="144"/>
      <c r="N299" s="215"/>
    </row>
    <row r="300" spans="1:14" s="35" customFormat="1" ht="13.5" customHeight="1">
      <c r="A300" s="97"/>
      <c r="B300" s="27">
        <v>4210</v>
      </c>
      <c r="C300" s="22" t="s">
        <v>773</v>
      </c>
      <c r="D300" s="77">
        <v>8200</v>
      </c>
      <c r="E300" s="77"/>
      <c r="F300" s="77"/>
      <c r="G300" s="77">
        <f t="shared" si="67"/>
        <v>8200</v>
      </c>
      <c r="H300" s="77">
        <f t="shared" si="68"/>
        <v>8200</v>
      </c>
      <c r="I300" s="77"/>
      <c r="J300" s="140"/>
      <c r="K300" s="141"/>
      <c r="L300" s="144"/>
      <c r="M300" s="144"/>
      <c r="N300" s="215"/>
    </row>
    <row r="301" spans="1:14" s="35" customFormat="1" ht="13.5" customHeight="1">
      <c r="A301" s="97"/>
      <c r="B301" s="27">
        <v>4260</v>
      </c>
      <c r="C301" s="22" t="s">
        <v>821</v>
      </c>
      <c r="D301" s="77">
        <v>18000</v>
      </c>
      <c r="E301" s="77"/>
      <c r="F301" s="77"/>
      <c r="G301" s="77">
        <f t="shared" si="67"/>
        <v>18000</v>
      </c>
      <c r="H301" s="77">
        <f t="shared" si="68"/>
        <v>18000</v>
      </c>
      <c r="I301" s="77"/>
      <c r="J301" s="140"/>
      <c r="K301" s="141"/>
      <c r="L301" s="144"/>
      <c r="M301" s="144"/>
      <c r="N301" s="215"/>
    </row>
    <row r="302" spans="1:14" s="35" customFormat="1" ht="13.5" customHeight="1">
      <c r="A302" s="97"/>
      <c r="B302" s="27">
        <v>4300</v>
      </c>
      <c r="C302" s="22" t="s">
        <v>754</v>
      </c>
      <c r="D302" s="77">
        <v>2675</v>
      </c>
      <c r="E302" s="77"/>
      <c r="F302" s="77"/>
      <c r="G302" s="77">
        <f t="shared" si="67"/>
        <v>2675</v>
      </c>
      <c r="H302" s="77">
        <f t="shared" si="68"/>
        <v>2675</v>
      </c>
      <c r="I302" s="77"/>
      <c r="J302" s="140"/>
      <c r="K302" s="141"/>
      <c r="L302" s="144"/>
      <c r="M302" s="144"/>
      <c r="N302" s="215"/>
    </row>
    <row r="303" spans="1:14" s="35" customFormat="1" ht="13.5" customHeight="1">
      <c r="A303" s="97"/>
      <c r="B303" s="27">
        <v>4370</v>
      </c>
      <c r="C303" s="21" t="s">
        <v>97</v>
      </c>
      <c r="D303" s="77">
        <v>1800</v>
      </c>
      <c r="E303" s="77"/>
      <c r="F303" s="77"/>
      <c r="G303" s="77">
        <f t="shared" si="67"/>
        <v>1800</v>
      </c>
      <c r="H303" s="77">
        <f t="shared" si="68"/>
        <v>1800</v>
      </c>
      <c r="I303" s="77"/>
      <c r="J303" s="140"/>
      <c r="K303" s="141"/>
      <c r="L303" s="144"/>
      <c r="M303" s="144"/>
      <c r="N303" s="215"/>
    </row>
    <row r="304" spans="1:14" s="35" customFormat="1" ht="13.5" customHeight="1">
      <c r="A304" s="97"/>
      <c r="B304" s="27">
        <v>4440</v>
      </c>
      <c r="C304" s="22" t="s">
        <v>760</v>
      </c>
      <c r="D304" s="77">
        <v>32330</v>
      </c>
      <c r="E304" s="77"/>
      <c r="F304" s="77"/>
      <c r="G304" s="77">
        <f t="shared" si="67"/>
        <v>32330</v>
      </c>
      <c r="H304" s="77">
        <f t="shared" si="68"/>
        <v>32330</v>
      </c>
      <c r="I304" s="77"/>
      <c r="J304" s="140"/>
      <c r="K304" s="141"/>
      <c r="L304" s="144"/>
      <c r="M304" s="144"/>
      <c r="N304" s="215"/>
    </row>
    <row r="305" spans="1:14" s="35" customFormat="1" ht="18.75" customHeight="1">
      <c r="A305" s="95" t="s">
        <v>890</v>
      </c>
      <c r="B305" s="96"/>
      <c r="C305" s="63" t="s">
        <v>891</v>
      </c>
      <c r="D305" s="138">
        <f>SUM(D306:D331)</f>
        <v>5722117</v>
      </c>
      <c r="E305" s="138">
        <f>SUM(E306:E331)</f>
        <v>0</v>
      </c>
      <c r="F305" s="138">
        <f>SUM(F306:F331)</f>
        <v>0</v>
      </c>
      <c r="G305" s="138">
        <f>SUM(G306:G331)</f>
        <v>5722117</v>
      </c>
      <c r="H305" s="138">
        <f>SUM(H306:H331)</f>
        <v>5722117</v>
      </c>
      <c r="I305" s="138">
        <f aca="true" t="shared" si="69" ref="I305:N305">SUM(I306:I331)</f>
        <v>3691684</v>
      </c>
      <c r="J305" s="138">
        <f t="shared" si="69"/>
        <v>632792</v>
      </c>
      <c r="K305" s="138">
        <f t="shared" si="69"/>
        <v>165717</v>
      </c>
      <c r="L305" s="138">
        <f t="shared" si="69"/>
        <v>0</v>
      </c>
      <c r="M305" s="138">
        <f t="shared" si="69"/>
        <v>0</v>
      </c>
      <c r="N305" s="139">
        <f t="shared" si="69"/>
        <v>0</v>
      </c>
    </row>
    <row r="306" spans="1:14" s="35" customFormat="1" ht="18.75" customHeight="1">
      <c r="A306" s="223"/>
      <c r="B306" s="150" t="s">
        <v>855</v>
      </c>
      <c r="C306" s="21" t="s">
        <v>894</v>
      </c>
      <c r="D306" s="149">
        <v>165717</v>
      </c>
      <c r="E306" s="149"/>
      <c r="F306" s="149"/>
      <c r="G306" s="149">
        <f>D306+E306-F306</f>
        <v>165717</v>
      </c>
      <c r="H306" s="149">
        <f>G306</f>
        <v>165717</v>
      </c>
      <c r="I306" s="149"/>
      <c r="J306" s="149"/>
      <c r="K306" s="149">
        <f>H306</f>
        <v>165717</v>
      </c>
      <c r="L306" s="149"/>
      <c r="M306" s="149"/>
      <c r="N306" s="178"/>
    </row>
    <row r="307" spans="1:14" s="35" customFormat="1" ht="18" customHeight="1">
      <c r="A307" s="97"/>
      <c r="B307" s="28" t="s">
        <v>439</v>
      </c>
      <c r="C307" s="21" t="s">
        <v>892</v>
      </c>
      <c r="D307" s="77">
        <v>500</v>
      </c>
      <c r="E307" s="77"/>
      <c r="F307" s="77"/>
      <c r="G307" s="149">
        <f aca="true" t="shared" si="70" ref="G307:G331">D307+E307-F307</f>
        <v>500</v>
      </c>
      <c r="H307" s="149">
        <f aca="true" t="shared" si="71" ref="H307:H330">G307</f>
        <v>500</v>
      </c>
      <c r="I307" s="77"/>
      <c r="J307" s="140"/>
      <c r="K307" s="141"/>
      <c r="L307" s="144"/>
      <c r="M307" s="144"/>
      <c r="N307" s="215"/>
    </row>
    <row r="308" spans="1:14" s="35" customFormat="1" ht="15.75" customHeight="1">
      <c r="A308" s="97"/>
      <c r="B308" s="28" t="s">
        <v>741</v>
      </c>
      <c r="C308" s="21" t="s">
        <v>153</v>
      </c>
      <c r="D308" s="77">
        <v>3432990</v>
      </c>
      <c r="E308" s="77"/>
      <c r="F308" s="77"/>
      <c r="G308" s="149">
        <f t="shared" si="70"/>
        <v>3432990</v>
      </c>
      <c r="H308" s="149">
        <f t="shared" si="71"/>
        <v>3432990</v>
      </c>
      <c r="I308" s="77">
        <f>H308</f>
        <v>3432990</v>
      </c>
      <c r="J308" s="140"/>
      <c r="K308" s="141"/>
      <c r="L308" s="144"/>
      <c r="M308" s="144"/>
      <c r="N308" s="215"/>
    </row>
    <row r="309" spans="1:14" s="35" customFormat="1" ht="15" customHeight="1">
      <c r="A309" s="97"/>
      <c r="B309" s="28" t="s">
        <v>744</v>
      </c>
      <c r="C309" s="21" t="s">
        <v>745</v>
      </c>
      <c r="D309" s="77">
        <v>248694</v>
      </c>
      <c r="E309" s="77"/>
      <c r="F309" s="77"/>
      <c r="G309" s="149">
        <f t="shared" si="70"/>
        <v>248694</v>
      </c>
      <c r="H309" s="149">
        <f t="shared" si="71"/>
        <v>248694</v>
      </c>
      <c r="I309" s="77">
        <f>H309</f>
        <v>248694</v>
      </c>
      <c r="J309" s="140"/>
      <c r="K309" s="141"/>
      <c r="L309" s="144"/>
      <c r="M309" s="144"/>
      <c r="N309" s="215"/>
    </row>
    <row r="310" spans="1:14" s="35" customFormat="1" ht="12.75" customHeight="1">
      <c r="A310" s="97"/>
      <c r="B310" s="106" t="s">
        <v>789</v>
      </c>
      <c r="C310" s="21" t="s">
        <v>803</v>
      </c>
      <c r="D310" s="77">
        <v>544145</v>
      </c>
      <c r="E310" s="77"/>
      <c r="F310" s="77"/>
      <c r="G310" s="149">
        <f t="shared" si="70"/>
        <v>544145</v>
      </c>
      <c r="H310" s="149">
        <f t="shared" si="71"/>
        <v>544145</v>
      </c>
      <c r="I310" s="77"/>
      <c r="J310" s="140">
        <f>H310</f>
        <v>544145</v>
      </c>
      <c r="K310" s="141"/>
      <c r="L310" s="144"/>
      <c r="M310" s="144"/>
      <c r="N310" s="215"/>
    </row>
    <row r="311" spans="1:14" s="35" customFormat="1" ht="15" customHeight="1">
      <c r="A311" s="97"/>
      <c r="B311" s="106" t="s">
        <v>746</v>
      </c>
      <c r="C311" s="21" t="s">
        <v>747</v>
      </c>
      <c r="D311" s="77">
        <v>88647</v>
      </c>
      <c r="E311" s="77"/>
      <c r="F311" s="77"/>
      <c r="G311" s="149">
        <f t="shared" si="70"/>
        <v>88647</v>
      </c>
      <c r="H311" s="149">
        <f t="shared" si="71"/>
        <v>88647</v>
      </c>
      <c r="I311" s="77"/>
      <c r="J311" s="140">
        <f>H311</f>
        <v>88647</v>
      </c>
      <c r="K311" s="141"/>
      <c r="L311" s="144"/>
      <c r="M311" s="144"/>
      <c r="N311" s="215"/>
    </row>
    <row r="312" spans="1:14" s="35" customFormat="1" ht="14.25" customHeight="1">
      <c r="A312" s="97"/>
      <c r="B312" s="28" t="s">
        <v>862</v>
      </c>
      <c r="C312" s="21" t="s">
        <v>893</v>
      </c>
      <c r="D312" s="77">
        <v>4500</v>
      </c>
      <c r="E312" s="77"/>
      <c r="F312" s="77"/>
      <c r="G312" s="149">
        <f t="shared" si="70"/>
        <v>4500</v>
      </c>
      <c r="H312" s="149">
        <f t="shared" si="71"/>
        <v>4500</v>
      </c>
      <c r="I312" s="77"/>
      <c r="J312" s="140"/>
      <c r="K312" s="141"/>
      <c r="L312" s="144"/>
      <c r="M312" s="144"/>
      <c r="N312" s="215"/>
    </row>
    <row r="313" spans="1:14" s="35" customFormat="1" ht="14.25" customHeight="1">
      <c r="A313" s="97"/>
      <c r="B313" s="28" t="s">
        <v>370</v>
      </c>
      <c r="C313" s="21" t="s">
        <v>371</v>
      </c>
      <c r="D313" s="77">
        <v>10000</v>
      </c>
      <c r="E313" s="77"/>
      <c r="F313" s="77"/>
      <c r="G313" s="149">
        <f t="shared" si="70"/>
        <v>10000</v>
      </c>
      <c r="H313" s="149">
        <f t="shared" si="71"/>
        <v>10000</v>
      </c>
      <c r="I313" s="77">
        <f>H313</f>
        <v>10000</v>
      </c>
      <c r="J313" s="140"/>
      <c r="K313" s="141"/>
      <c r="L313" s="144"/>
      <c r="M313" s="144"/>
      <c r="N313" s="215"/>
    </row>
    <row r="314" spans="1:14" s="35" customFormat="1" ht="15" customHeight="1">
      <c r="A314" s="97"/>
      <c r="B314" s="28" t="s">
        <v>748</v>
      </c>
      <c r="C314" s="22" t="s">
        <v>773</v>
      </c>
      <c r="D314" s="77">
        <v>387373</v>
      </c>
      <c r="E314" s="77"/>
      <c r="F314" s="77"/>
      <c r="G314" s="149">
        <f t="shared" si="70"/>
        <v>387373</v>
      </c>
      <c r="H314" s="149">
        <f t="shared" si="71"/>
        <v>387373</v>
      </c>
      <c r="I314" s="77"/>
      <c r="J314" s="140"/>
      <c r="K314" s="141"/>
      <c r="L314" s="144"/>
      <c r="M314" s="144"/>
      <c r="N314" s="215"/>
    </row>
    <row r="315" spans="1:14" s="35" customFormat="1" ht="15" customHeight="1">
      <c r="A315" s="97"/>
      <c r="B315" s="28" t="s">
        <v>854</v>
      </c>
      <c r="C315" s="21" t="s">
        <v>92</v>
      </c>
      <c r="D315" s="77">
        <v>11485</v>
      </c>
      <c r="E315" s="77"/>
      <c r="F315" s="77"/>
      <c r="G315" s="149">
        <f t="shared" si="70"/>
        <v>11485</v>
      </c>
      <c r="H315" s="149">
        <f t="shared" si="71"/>
        <v>11485</v>
      </c>
      <c r="I315" s="77"/>
      <c r="J315" s="140"/>
      <c r="K315" s="141"/>
      <c r="L315" s="144"/>
      <c r="M315" s="144"/>
      <c r="N315" s="215"/>
    </row>
    <row r="316" spans="1:14" s="35" customFormat="1" ht="14.25" customHeight="1">
      <c r="A316" s="97"/>
      <c r="B316" s="28" t="s">
        <v>750</v>
      </c>
      <c r="C316" s="22" t="s">
        <v>821</v>
      </c>
      <c r="D316" s="77">
        <v>372857</v>
      </c>
      <c r="E316" s="77"/>
      <c r="F316" s="77"/>
      <c r="G316" s="149">
        <f t="shared" si="70"/>
        <v>372857</v>
      </c>
      <c r="H316" s="149">
        <f t="shared" si="71"/>
        <v>372857</v>
      </c>
      <c r="I316" s="77"/>
      <c r="J316" s="140"/>
      <c r="K316" s="141"/>
      <c r="L316" s="144"/>
      <c r="M316" s="144"/>
      <c r="N316" s="215"/>
    </row>
    <row r="317" spans="1:14" s="35" customFormat="1" ht="14.25" customHeight="1">
      <c r="A317" s="97"/>
      <c r="B317" s="28" t="s">
        <v>752</v>
      </c>
      <c r="C317" s="22" t="s">
        <v>822</v>
      </c>
      <c r="D317" s="77">
        <v>80276</v>
      </c>
      <c r="E317" s="77"/>
      <c r="F317" s="77"/>
      <c r="G317" s="149">
        <f t="shared" si="70"/>
        <v>80276</v>
      </c>
      <c r="H317" s="149">
        <f t="shared" si="71"/>
        <v>80276</v>
      </c>
      <c r="I317" s="77"/>
      <c r="J317" s="140"/>
      <c r="K317" s="141"/>
      <c r="L317" s="144"/>
      <c r="M317" s="144"/>
      <c r="N317" s="215"/>
    </row>
    <row r="318" spans="1:14" s="35" customFormat="1" ht="14.25" customHeight="1">
      <c r="A318" s="97"/>
      <c r="B318" s="28" t="s">
        <v>809</v>
      </c>
      <c r="C318" s="22" t="s">
        <v>810</v>
      </c>
      <c r="D318" s="77">
        <v>18000</v>
      </c>
      <c r="E318" s="77"/>
      <c r="F318" s="77"/>
      <c r="G318" s="149">
        <f t="shared" si="70"/>
        <v>18000</v>
      </c>
      <c r="H318" s="149">
        <f t="shared" si="71"/>
        <v>18000</v>
      </c>
      <c r="I318" s="77"/>
      <c r="J318" s="140"/>
      <c r="K318" s="141"/>
      <c r="L318" s="144"/>
      <c r="M318" s="144"/>
      <c r="N318" s="215"/>
    </row>
    <row r="319" spans="1:14" s="35" customFormat="1" ht="14.25" customHeight="1">
      <c r="A319" s="97"/>
      <c r="B319" s="28" t="s">
        <v>753</v>
      </c>
      <c r="C319" s="22" t="s">
        <v>823</v>
      </c>
      <c r="D319" s="77">
        <v>90142</v>
      </c>
      <c r="E319" s="77"/>
      <c r="F319" s="77"/>
      <c r="G319" s="149">
        <f t="shared" si="70"/>
        <v>90142</v>
      </c>
      <c r="H319" s="149">
        <f t="shared" si="71"/>
        <v>90142</v>
      </c>
      <c r="I319" s="77"/>
      <c r="J319" s="140"/>
      <c r="K319" s="141"/>
      <c r="L319" s="144"/>
      <c r="M319" s="144"/>
      <c r="N319" s="215"/>
    </row>
    <row r="320" spans="1:14" s="35" customFormat="1" ht="14.25" customHeight="1">
      <c r="A320" s="97"/>
      <c r="B320" s="28" t="s">
        <v>372</v>
      </c>
      <c r="C320" s="22" t="s">
        <v>373</v>
      </c>
      <c r="D320" s="77">
        <v>5886</v>
      </c>
      <c r="E320" s="77"/>
      <c r="F320" s="77"/>
      <c r="G320" s="149">
        <f t="shared" si="70"/>
        <v>5886</v>
      </c>
      <c r="H320" s="149">
        <f t="shared" si="71"/>
        <v>5886</v>
      </c>
      <c r="I320" s="77"/>
      <c r="J320" s="140"/>
      <c r="K320" s="141"/>
      <c r="L320" s="144"/>
      <c r="M320" s="144"/>
      <c r="N320" s="215"/>
    </row>
    <row r="321" spans="1:14" s="35" customFormat="1" ht="14.25" customHeight="1">
      <c r="A321" s="97"/>
      <c r="B321" s="28" t="s">
        <v>101</v>
      </c>
      <c r="C321" s="21" t="s">
        <v>103</v>
      </c>
      <c r="D321" s="77">
        <v>3000</v>
      </c>
      <c r="E321" s="77"/>
      <c r="F321" s="77"/>
      <c r="G321" s="149">
        <f t="shared" si="70"/>
        <v>3000</v>
      </c>
      <c r="H321" s="149">
        <f t="shared" si="71"/>
        <v>3000</v>
      </c>
      <c r="I321" s="77"/>
      <c r="J321" s="140"/>
      <c r="K321" s="141"/>
      <c r="L321" s="144"/>
      <c r="M321" s="144"/>
      <c r="N321" s="215"/>
    </row>
    <row r="322" spans="1:14" s="35" customFormat="1" ht="14.25" customHeight="1">
      <c r="A322" s="97"/>
      <c r="B322" s="28" t="s">
        <v>93</v>
      </c>
      <c r="C322" s="21" t="s">
        <v>97</v>
      </c>
      <c r="D322" s="77">
        <v>10389</v>
      </c>
      <c r="E322" s="77"/>
      <c r="F322" s="77"/>
      <c r="G322" s="149">
        <f t="shared" si="70"/>
        <v>10389</v>
      </c>
      <c r="H322" s="149">
        <f t="shared" si="71"/>
        <v>10389</v>
      </c>
      <c r="I322" s="77"/>
      <c r="J322" s="140"/>
      <c r="K322" s="141"/>
      <c r="L322" s="144"/>
      <c r="M322" s="144"/>
      <c r="N322" s="215"/>
    </row>
    <row r="323" spans="1:14" s="35" customFormat="1" ht="15" customHeight="1">
      <c r="A323" s="97"/>
      <c r="B323" s="28" t="s">
        <v>755</v>
      </c>
      <c r="C323" s="22" t="s">
        <v>756</v>
      </c>
      <c r="D323" s="77">
        <v>6000</v>
      </c>
      <c r="E323" s="77"/>
      <c r="F323" s="77"/>
      <c r="G323" s="149">
        <f t="shared" si="70"/>
        <v>6000</v>
      </c>
      <c r="H323" s="149">
        <f t="shared" si="71"/>
        <v>6000</v>
      </c>
      <c r="I323" s="77"/>
      <c r="J323" s="140"/>
      <c r="K323" s="141"/>
      <c r="L323" s="144"/>
      <c r="M323" s="144"/>
      <c r="N323" s="215"/>
    </row>
    <row r="324" spans="1:14" s="35" customFormat="1" ht="15" customHeight="1">
      <c r="A324" s="97"/>
      <c r="B324" s="28" t="s">
        <v>428</v>
      </c>
      <c r="C324" s="22" t="s">
        <v>429</v>
      </c>
      <c r="D324" s="77">
        <v>1500</v>
      </c>
      <c r="E324" s="77"/>
      <c r="F324" s="77"/>
      <c r="G324" s="149">
        <f t="shared" si="70"/>
        <v>1500</v>
      </c>
      <c r="H324" s="149">
        <f t="shared" si="71"/>
        <v>1500</v>
      </c>
      <c r="I324" s="77"/>
      <c r="J324" s="140"/>
      <c r="K324" s="141"/>
      <c r="L324" s="144"/>
      <c r="M324" s="144"/>
      <c r="N324" s="215"/>
    </row>
    <row r="325" spans="1:14" s="35" customFormat="1" ht="12.75" customHeight="1">
      <c r="A325" s="97"/>
      <c r="B325" s="28" t="s">
        <v>759</v>
      </c>
      <c r="C325" s="22" t="s">
        <v>760</v>
      </c>
      <c r="D325" s="77">
        <v>223371</v>
      </c>
      <c r="E325" s="77"/>
      <c r="F325" s="77"/>
      <c r="G325" s="149">
        <f t="shared" si="70"/>
        <v>223371</v>
      </c>
      <c r="H325" s="149">
        <f t="shared" si="71"/>
        <v>223371</v>
      </c>
      <c r="I325" s="77"/>
      <c r="J325" s="140"/>
      <c r="K325" s="141"/>
      <c r="L325" s="144"/>
      <c r="M325" s="144"/>
      <c r="N325" s="215"/>
    </row>
    <row r="326" spans="1:14" s="35" customFormat="1" ht="13.5" customHeight="1">
      <c r="A326" s="97"/>
      <c r="B326" s="28" t="s">
        <v>826</v>
      </c>
      <c r="C326" s="22" t="s">
        <v>110</v>
      </c>
      <c r="D326" s="77">
        <v>2000</v>
      </c>
      <c r="E326" s="77"/>
      <c r="F326" s="77"/>
      <c r="G326" s="149">
        <f t="shared" si="70"/>
        <v>2000</v>
      </c>
      <c r="H326" s="149">
        <f t="shared" si="71"/>
        <v>2000</v>
      </c>
      <c r="I326" s="77"/>
      <c r="J326" s="140"/>
      <c r="K326" s="141"/>
      <c r="L326" s="144"/>
      <c r="M326" s="144"/>
      <c r="N326" s="215"/>
    </row>
    <row r="327" spans="1:14" s="35" customFormat="1" ht="13.5" customHeight="1">
      <c r="A327" s="97"/>
      <c r="B327" s="28" t="s">
        <v>377</v>
      </c>
      <c r="C327" s="22" t="s">
        <v>175</v>
      </c>
      <c r="D327" s="77">
        <v>2000</v>
      </c>
      <c r="E327" s="77"/>
      <c r="F327" s="77"/>
      <c r="G327" s="149">
        <f t="shared" si="70"/>
        <v>2000</v>
      </c>
      <c r="H327" s="149">
        <f t="shared" si="71"/>
        <v>2000</v>
      </c>
      <c r="I327" s="77"/>
      <c r="J327" s="140"/>
      <c r="K327" s="141"/>
      <c r="L327" s="144"/>
      <c r="M327" s="144"/>
      <c r="N327" s="215"/>
    </row>
    <row r="328" spans="1:14" s="35" customFormat="1" ht="13.5" customHeight="1">
      <c r="A328" s="97"/>
      <c r="B328" s="28" t="s">
        <v>94</v>
      </c>
      <c r="C328" s="22" t="s">
        <v>98</v>
      </c>
      <c r="D328" s="77">
        <v>1600</v>
      </c>
      <c r="E328" s="77"/>
      <c r="F328" s="77"/>
      <c r="G328" s="149">
        <f t="shared" si="70"/>
        <v>1600</v>
      </c>
      <c r="H328" s="149">
        <f t="shared" si="71"/>
        <v>1600</v>
      </c>
      <c r="I328" s="77"/>
      <c r="J328" s="140"/>
      <c r="K328" s="141"/>
      <c r="L328" s="144"/>
      <c r="M328" s="144"/>
      <c r="N328" s="215"/>
    </row>
    <row r="329" spans="1:14" s="35" customFormat="1" ht="13.5" customHeight="1">
      <c r="A329" s="97"/>
      <c r="B329" s="28" t="s">
        <v>95</v>
      </c>
      <c r="C329" s="21" t="s">
        <v>99</v>
      </c>
      <c r="D329" s="77">
        <v>3400</v>
      </c>
      <c r="E329" s="77"/>
      <c r="F329" s="77"/>
      <c r="G329" s="149">
        <f t="shared" si="70"/>
        <v>3400</v>
      </c>
      <c r="H329" s="149">
        <f t="shared" si="71"/>
        <v>3400</v>
      </c>
      <c r="I329" s="77"/>
      <c r="J329" s="140"/>
      <c r="K329" s="141"/>
      <c r="L329" s="144"/>
      <c r="M329" s="144"/>
      <c r="N329" s="215"/>
    </row>
    <row r="330" spans="1:14" s="35" customFormat="1" ht="13.5" customHeight="1">
      <c r="A330" s="97"/>
      <c r="B330" s="28" t="s">
        <v>96</v>
      </c>
      <c r="C330" s="21" t="s">
        <v>100</v>
      </c>
      <c r="D330" s="77">
        <v>7645</v>
      </c>
      <c r="E330" s="77"/>
      <c r="F330" s="77"/>
      <c r="G330" s="149">
        <f t="shared" si="70"/>
        <v>7645</v>
      </c>
      <c r="H330" s="149">
        <f t="shared" si="71"/>
        <v>7645</v>
      </c>
      <c r="I330" s="77"/>
      <c r="J330" s="140"/>
      <c r="K330" s="141"/>
      <c r="L330" s="144"/>
      <c r="M330" s="144"/>
      <c r="N330" s="215"/>
    </row>
    <row r="331" spans="1:14" s="35" customFormat="1" ht="14.25" customHeight="1">
      <c r="A331" s="97"/>
      <c r="B331" s="28" t="s">
        <v>776</v>
      </c>
      <c r="C331" s="21" t="s">
        <v>889</v>
      </c>
      <c r="D331" s="77">
        <v>0</v>
      </c>
      <c r="E331" s="77"/>
      <c r="F331" s="77"/>
      <c r="G331" s="149">
        <f t="shared" si="70"/>
        <v>0</v>
      </c>
      <c r="H331" s="77"/>
      <c r="I331" s="77"/>
      <c r="J331" s="140"/>
      <c r="K331" s="141"/>
      <c r="L331" s="144"/>
      <c r="M331" s="144"/>
      <c r="N331" s="215">
        <f>G331</f>
        <v>0</v>
      </c>
    </row>
    <row r="332" spans="1:14" s="35" customFormat="1" ht="17.25" customHeight="1">
      <c r="A332" s="95" t="s">
        <v>896</v>
      </c>
      <c r="B332" s="101"/>
      <c r="C332" s="63" t="s">
        <v>897</v>
      </c>
      <c r="D332" s="138">
        <f>SUM(D333:D345)</f>
        <v>1355978</v>
      </c>
      <c r="E332" s="138">
        <f>SUM(E333:E345)</f>
        <v>0</v>
      </c>
      <c r="F332" s="138">
        <f>SUM(F333:F345)</f>
        <v>0</v>
      </c>
      <c r="G332" s="138">
        <f>SUM(G333:G345)</f>
        <v>1355978</v>
      </c>
      <c r="H332" s="138">
        <f>SUM(H333:H345)</f>
        <v>1355978</v>
      </c>
      <c r="I332" s="138">
        <f aca="true" t="shared" si="72" ref="I332:N332">SUM(I333:I345)</f>
        <v>783730</v>
      </c>
      <c r="J332" s="138">
        <f t="shared" si="72"/>
        <v>147735</v>
      </c>
      <c r="K332" s="138">
        <f t="shared" si="72"/>
        <v>354586</v>
      </c>
      <c r="L332" s="138">
        <f t="shared" si="72"/>
        <v>0</v>
      </c>
      <c r="M332" s="138">
        <f t="shared" si="72"/>
        <v>0</v>
      </c>
      <c r="N332" s="139">
        <f t="shared" si="72"/>
        <v>0</v>
      </c>
    </row>
    <row r="333" spans="1:14" s="35" customFormat="1" ht="17.25" customHeight="1">
      <c r="A333" s="223"/>
      <c r="B333" s="150" t="s">
        <v>855</v>
      </c>
      <c r="C333" s="21" t="s">
        <v>714</v>
      </c>
      <c r="D333" s="149">
        <v>354586</v>
      </c>
      <c r="E333" s="149"/>
      <c r="F333" s="149"/>
      <c r="G333" s="149">
        <f>D333+E333-F333</f>
        <v>354586</v>
      </c>
      <c r="H333" s="149">
        <f>G333</f>
        <v>354586</v>
      </c>
      <c r="I333" s="149"/>
      <c r="J333" s="149"/>
      <c r="K333" s="149">
        <f>H333</f>
        <v>354586</v>
      </c>
      <c r="L333" s="149"/>
      <c r="M333" s="149"/>
      <c r="N333" s="178"/>
    </row>
    <row r="334" spans="1:14" s="35" customFormat="1" ht="16.5" customHeight="1">
      <c r="A334" s="109"/>
      <c r="B334" s="28" t="s">
        <v>741</v>
      </c>
      <c r="C334" s="21" t="s">
        <v>153</v>
      </c>
      <c r="D334" s="77">
        <v>736370</v>
      </c>
      <c r="E334" s="77"/>
      <c r="F334" s="77"/>
      <c r="G334" s="149">
        <f aca="true" t="shared" si="73" ref="G334:G345">D334+E334-F334</f>
        <v>736370</v>
      </c>
      <c r="H334" s="149">
        <f aca="true" t="shared" si="74" ref="H334:H345">G334</f>
        <v>736370</v>
      </c>
      <c r="I334" s="77">
        <f>H334</f>
        <v>736370</v>
      </c>
      <c r="J334" s="140"/>
      <c r="K334" s="141"/>
      <c r="L334" s="144"/>
      <c r="M334" s="144"/>
      <c r="N334" s="215"/>
    </row>
    <row r="335" spans="1:14" s="35" customFormat="1" ht="16.5" customHeight="1">
      <c r="A335" s="109"/>
      <c r="B335" s="28" t="s">
        <v>744</v>
      </c>
      <c r="C335" s="21" t="s">
        <v>745</v>
      </c>
      <c r="D335" s="77">
        <v>47360</v>
      </c>
      <c r="E335" s="77"/>
      <c r="F335" s="77"/>
      <c r="G335" s="149">
        <f t="shared" si="73"/>
        <v>47360</v>
      </c>
      <c r="H335" s="149">
        <f t="shared" si="74"/>
        <v>47360</v>
      </c>
      <c r="I335" s="77">
        <f>H335</f>
        <v>47360</v>
      </c>
      <c r="J335" s="140"/>
      <c r="K335" s="141"/>
      <c r="L335" s="144"/>
      <c r="M335" s="144"/>
      <c r="N335" s="215"/>
    </row>
    <row r="336" spans="1:14" s="35" customFormat="1" ht="16.5" customHeight="1">
      <c r="A336" s="109"/>
      <c r="B336" s="106" t="s">
        <v>789</v>
      </c>
      <c r="C336" s="21" t="s">
        <v>803</v>
      </c>
      <c r="D336" s="77">
        <v>127799</v>
      </c>
      <c r="E336" s="77"/>
      <c r="F336" s="77"/>
      <c r="G336" s="149">
        <f t="shared" si="73"/>
        <v>127799</v>
      </c>
      <c r="H336" s="149">
        <f t="shared" si="74"/>
        <v>127799</v>
      </c>
      <c r="I336" s="77"/>
      <c r="J336" s="140">
        <f>H336</f>
        <v>127799</v>
      </c>
      <c r="K336" s="141"/>
      <c r="L336" s="144"/>
      <c r="M336" s="144"/>
      <c r="N336" s="215"/>
    </row>
    <row r="337" spans="1:14" s="35" customFormat="1" ht="16.5" customHeight="1">
      <c r="A337" s="109"/>
      <c r="B337" s="106" t="s">
        <v>746</v>
      </c>
      <c r="C337" s="21" t="s">
        <v>747</v>
      </c>
      <c r="D337" s="77">
        <v>19936</v>
      </c>
      <c r="E337" s="77"/>
      <c r="F337" s="77"/>
      <c r="G337" s="149">
        <f t="shared" si="73"/>
        <v>19936</v>
      </c>
      <c r="H337" s="149">
        <f t="shared" si="74"/>
        <v>19936</v>
      </c>
      <c r="I337" s="77"/>
      <c r="J337" s="140">
        <f>H337</f>
        <v>19936</v>
      </c>
      <c r="K337" s="141"/>
      <c r="L337" s="144"/>
      <c r="M337" s="144"/>
      <c r="N337" s="215"/>
    </row>
    <row r="338" spans="1:14" s="35" customFormat="1" ht="16.5" customHeight="1">
      <c r="A338" s="109"/>
      <c r="B338" s="28" t="s">
        <v>748</v>
      </c>
      <c r="C338" s="22" t="s">
        <v>773</v>
      </c>
      <c r="D338" s="77">
        <v>10290</v>
      </c>
      <c r="E338" s="77"/>
      <c r="F338" s="77"/>
      <c r="G338" s="149">
        <f t="shared" si="73"/>
        <v>10290</v>
      </c>
      <c r="H338" s="149">
        <f t="shared" si="74"/>
        <v>10290</v>
      </c>
      <c r="I338" s="77"/>
      <c r="J338" s="140"/>
      <c r="K338" s="141"/>
      <c r="L338" s="144"/>
      <c r="M338" s="144"/>
      <c r="N338" s="215"/>
    </row>
    <row r="339" spans="1:14" s="35" customFormat="1" ht="16.5" customHeight="1">
      <c r="A339" s="109"/>
      <c r="B339" s="28" t="s">
        <v>750</v>
      </c>
      <c r="C339" s="22" t="s">
        <v>751</v>
      </c>
      <c r="D339" s="77">
        <v>6780</v>
      </c>
      <c r="E339" s="77"/>
      <c r="F339" s="77"/>
      <c r="G339" s="149">
        <f t="shared" si="73"/>
        <v>6780</v>
      </c>
      <c r="H339" s="149">
        <f t="shared" si="74"/>
        <v>6780</v>
      </c>
      <c r="I339" s="77"/>
      <c r="J339" s="140"/>
      <c r="K339" s="141"/>
      <c r="L339" s="144"/>
      <c r="M339" s="144"/>
      <c r="N339" s="215"/>
    </row>
    <row r="340" spans="1:14" s="35" customFormat="1" ht="16.5" customHeight="1">
      <c r="A340" s="109"/>
      <c r="B340" s="28" t="s">
        <v>809</v>
      </c>
      <c r="C340" s="22" t="s">
        <v>810</v>
      </c>
      <c r="D340" s="77">
        <v>2000</v>
      </c>
      <c r="E340" s="77"/>
      <c r="F340" s="77"/>
      <c r="G340" s="149">
        <f t="shared" si="73"/>
        <v>2000</v>
      </c>
      <c r="H340" s="149">
        <f t="shared" si="74"/>
        <v>2000</v>
      </c>
      <c r="I340" s="77"/>
      <c r="J340" s="140"/>
      <c r="K340" s="141"/>
      <c r="L340" s="144"/>
      <c r="M340" s="144"/>
      <c r="N340" s="215"/>
    </row>
    <row r="341" spans="1:14" s="35" customFormat="1" ht="16.5" customHeight="1">
      <c r="A341" s="109"/>
      <c r="B341" s="28" t="s">
        <v>753</v>
      </c>
      <c r="C341" s="22" t="s">
        <v>754</v>
      </c>
      <c r="D341" s="77">
        <v>7414</v>
      </c>
      <c r="E341" s="77"/>
      <c r="F341" s="77"/>
      <c r="G341" s="149">
        <f t="shared" si="73"/>
        <v>7414</v>
      </c>
      <c r="H341" s="149">
        <f t="shared" si="74"/>
        <v>7414</v>
      </c>
      <c r="I341" s="77"/>
      <c r="J341" s="140"/>
      <c r="K341" s="141"/>
      <c r="L341" s="144"/>
      <c r="M341" s="144"/>
      <c r="N341" s="215"/>
    </row>
    <row r="342" spans="1:14" s="35" customFormat="1" ht="16.5" customHeight="1">
      <c r="A342" s="109"/>
      <c r="B342" s="28" t="s">
        <v>372</v>
      </c>
      <c r="C342" s="22" t="s">
        <v>373</v>
      </c>
      <c r="D342" s="77">
        <v>823</v>
      </c>
      <c r="E342" s="77"/>
      <c r="F342" s="77"/>
      <c r="G342" s="149">
        <f t="shared" si="73"/>
        <v>823</v>
      </c>
      <c r="H342" s="149">
        <f t="shared" si="74"/>
        <v>823</v>
      </c>
      <c r="I342" s="77"/>
      <c r="J342" s="140"/>
      <c r="K342" s="141"/>
      <c r="L342" s="144"/>
      <c r="M342" s="144"/>
      <c r="N342" s="215"/>
    </row>
    <row r="343" spans="1:14" s="35" customFormat="1" ht="16.5" customHeight="1">
      <c r="A343" s="109"/>
      <c r="B343" s="28" t="s">
        <v>93</v>
      </c>
      <c r="C343" s="21" t="s">
        <v>97</v>
      </c>
      <c r="D343" s="77">
        <v>1029</v>
      </c>
      <c r="E343" s="77"/>
      <c r="F343" s="77"/>
      <c r="G343" s="149">
        <f t="shared" si="73"/>
        <v>1029</v>
      </c>
      <c r="H343" s="149">
        <f t="shared" si="74"/>
        <v>1029</v>
      </c>
      <c r="I343" s="77"/>
      <c r="J343" s="140"/>
      <c r="K343" s="141"/>
      <c r="L343" s="144"/>
      <c r="M343" s="144"/>
      <c r="N343" s="215"/>
    </row>
    <row r="344" spans="1:14" s="35" customFormat="1" ht="15.75" customHeight="1">
      <c r="A344" s="109"/>
      <c r="B344" s="28" t="s">
        <v>759</v>
      </c>
      <c r="C344" s="22" t="s">
        <v>760</v>
      </c>
      <c r="D344" s="77">
        <v>39891</v>
      </c>
      <c r="E344" s="77"/>
      <c r="F344" s="77"/>
      <c r="G344" s="149">
        <f t="shared" si="73"/>
        <v>39891</v>
      </c>
      <c r="H344" s="149">
        <f t="shared" si="74"/>
        <v>39891</v>
      </c>
      <c r="I344" s="77"/>
      <c r="J344" s="140"/>
      <c r="K344" s="141"/>
      <c r="L344" s="144"/>
      <c r="M344" s="144"/>
      <c r="N344" s="215"/>
    </row>
    <row r="345" spans="1:14" s="35" customFormat="1" ht="15.75" customHeight="1">
      <c r="A345" s="109"/>
      <c r="B345" s="28" t="s">
        <v>95</v>
      </c>
      <c r="C345" s="21" t="s">
        <v>99</v>
      </c>
      <c r="D345" s="77">
        <v>1700</v>
      </c>
      <c r="E345" s="77"/>
      <c r="F345" s="77"/>
      <c r="G345" s="149">
        <f t="shared" si="73"/>
        <v>1700</v>
      </c>
      <c r="H345" s="149">
        <f t="shared" si="74"/>
        <v>1700</v>
      </c>
      <c r="I345" s="77"/>
      <c r="J345" s="140"/>
      <c r="K345" s="141"/>
      <c r="L345" s="144"/>
      <c r="M345" s="144"/>
      <c r="N345" s="215"/>
    </row>
    <row r="346" spans="1:14" s="35" customFormat="1" ht="27" customHeight="1">
      <c r="A346" s="95" t="s">
        <v>10</v>
      </c>
      <c r="B346" s="96"/>
      <c r="C346" s="64" t="s">
        <v>11</v>
      </c>
      <c r="D346" s="138">
        <f>SUM(D347:D354)</f>
        <v>83073</v>
      </c>
      <c r="E346" s="138">
        <f>SUM(E347:E354)</f>
        <v>0</v>
      </c>
      <c r="F346" s="138">
        <f>SUM(F347:F354)</f>
        <v>0</v>
      </c>
      <c r="G346" s="138">
        <f>SUM(G347:G354)</f>
        <v>83073</v>
      </c>
      <c r="H346" s="138">
        <f aca="true" t="shared" si="75" ref="H346:N346">SUM(H347:H354)</f>
        <v>83073</v>
      </c>
      <c r="I346" s="138">
        <f t="shared" si="75"/>
        <v>41960</v>
      </c>
      <c r="J346" s="138">
        <f t="shared" si="75"/>
        <v>4442</v>
      </c>
      <c r="K346" s="138">
        <f t="shared" si="75"/>
        <v>12000</v>
      </c>
      <c r="L346" s="138">
        <f t="shared" si="75"/>
        <v>0</v>
      </c>
      <c r="M346" s="138">
        <f t="shared" si="75"/>
        <v>0</v>
      </c>
      <c r="N346" s="139">
        <f t="shared" si="75"/>
        <v>0</v>
      </c>
    </row>
    <row r="347" spans="1:14" s="35" customFormat="1" ht="17.25" customHeight="1">
      <c r="A347" s="109"/>
      <c r="B347" s="28" t="s">
        <v>898</v>
      </c>
      <c r="C347" s="21" t="s">
        <v>260</v>
      </c>
      <c r="D347" s="77">
        <v>12000</v>
      </c>
      <c r="E347" s="77"/>
      <c r="F347" s="77"/>
      <c r="G347" s="77">
        <f aca="true" t="shared" si="76" ref="G347:G354">D347+E347-F347</f>
        <v>12000</v>
      </c>
      <c r="H347" s="77">
        <f>G347</f>
        <v>12000</v>
      </c>
      <c r="I347" s="77"/>
      <c r="J347" s="140"/>
      <c r="K347" s="141">
        <f>H347</f>
        <v>12000</v>
      </c>
      <c r="L347" s="144"/>
      <c r="M347" s="144"/>
      <c r="N347" s="215"/>
    </row>
    <row r="348" spans="1:14" s="35" customFormat="1" ht="17.25" customHeight="1">
      <c r="A348" s="109"/>
      <c r="B348" s="28" t="s">
        <v>376</v>
      </c>
      <c r="C348" s="21" t="s">
        <v>261</v>
      </c>
      <c r="D348" s="77">
        <v>9000</v>
      </c>
      <c r="E348" s="77"/>
      <c r="F348" s="77"/>
      <c r="G348" s="77">
        <f t="shared" si="76"/>
        <v>9000</v>
      </c>
      <c r="H348" s="77">
        <f aca="true" t="shared" si="77" ref="H348:H354">G348</f>
        <v>9000</v>
      </c>
      <c r="I348" s="77"/>
      <c r="J348" s="140"/>
      <c r="K348" s="141"/>
      <c r="L348" s="144"/>
      <c r="M348" s="144"/>
      <c r="N348" s="215"/>
    </row>
    <row r="349" spans="1:14" s="35" customFormat="1" ht="17.25" customHeight="1">
      <c r="A349" s="109"/>
      <c r="B349" s="28" t="s">
        <v>741</v>
      </c>
      <c r="C349" s="21" t="s">
        <v>153</v>
      </c>
      <c r="D349" s="77">
        <v>24960</v>
      </c>
      <c r="E349" s="77"/>
      <c r="F349" s="77"/>
      <c r="G349" s="77">
        <f t="shared" si="76"/>
        <v>24960</v>
      </c>
      <c r="H349" s="77">
        <f t="shared" si="77"/>
        <v>24960</v>
      </c>
      <c r="I349" s="77">
        <f>H349</f>
        <v>24960</v>
      </c>
      <c r="J349" s="140"/>
      <c r="K349" s="141"/>
      <c r="L349" s="144"/>
      <c r="M349" s="144"/>
      <c r="N349" s="215"/>
    </row>
    <row r="350" spans="1:14" s="35" customFormat="1" ht="15" customHeight="1">
      <c r="A350" s="109"/>
      <c r="B350" s="28" t="s">
        <v>770</v>
      </c>
      <c r="C350" s="21" t="s">
        <v>803</v>
      </c>
      <c r="D350" s="77">
        <v>3830</v>
      </c>
      <c r="E350" s="77"/>
      <c r="F350" s="77"/>
      <c r="G350" s="77">
        <f t="shared" si="76"/>
        <v>3830</v>
      </c>
      <c r="H350" s="77">
        <f t="shared" si="77"/>
        <v>3830</v>
      </c>
      <c r="I350" s="77"/>
      <c r="J350" s="140">
        <f>H350</f>
        <v>3830</v>
      </c>
      <c r="K350" s="141"/>
      <c r="L350" s="144"/>
      <c r="M350" s="144"/>
      <c r="N350" s="215"/>
    </row>
    <row r="351" spans="1:14" s="35" customFormat="1" ht="18" customHeight="1">
      <c r="A351" s="109"/>
      <c r="B351" s="28" t="s">
        <v>746</v>
      </c>
      <c r="C351" s="21" t="s">
        <v>747</v>
      </c>
      <c r="D351" s="77">
        <v>612</v>
      </c>
      <c r="E351" s="77"/>
      <c r="F351" s="77"/>
      <c r="G351" s="77">
        <f t="shared" si="76"/>
        <v>612</v>
      </c>
      <c r="H351" s="77">
        <f t="shared" si="77"/>
        <v>612</v>
      </c>
      <c r="I351" s="77"/>
      <c r="J351" s="140">
        <f>H351</f>
        <v>612</v>
      </c>
      <c r="K351" s="141"/>
      <c r="L351" s="144"/>
      <c r="M351" s="144"/>
      <c r="N351" s="215"/>
    </row>
    <row r="352" spans="1:14" s="35" customFormat="1" ht="18" customHeight="1">
      <c r="A352" s="109"/>
      <c r="B352" s="28" t="s">
        <v>370</v>
      </c>
      <c r="C352" s="49" t="s">
        <v>371</v>
      </c>
      <c r="D352" s="77">
        <v>17000</v>
      </c>
      <c r="E352" s="77"/>
      <c r="F352" s="77"/>
      <c r="G352" s="77">
        <f t="shared" si="76"/>
        <v>17000</v>
      </c>
      <c r="H352" s="77">
        <f t="shared" si="77"/>
        <v>17000</v>
      </c>
      <c r="I352" s="77">
        <f>H352</f>
        <v>17000</v>
      </c>
      <c r="J352" s="140"/>
      <c r="K352" s="141"/>
      <c r="L352" s="144"/>
      <c r="M352" s="144"/>
      <c r="N352" s="215"/>
    </row>
    <row r="353" spans="1:14" s="35" customFormat="1" ht="18" customHeight="1">
      <c r="A353" s="109"/>
      <c r="B353" s="28" t="s">
        <v>748</v>
      </c>
      <c r="C353" s="49" t="s">
        <v>773</v>
      </c>
      <c r="D353" s="77">
        <v>3671</v>
      </c>
      <c r="E353" s="77"/>
      <c r="F353" s="77"/>
      <c r="G353" s="77">
        <f t="shared" si="76"/>
        <v>3671</v>
      </c>
      <c r="H353" s="77">
        <f t="shared" si="77"/>
        <v>3671</v>
      </c>
      <c r="I353" s="77"/>
      <c r="J353" s="140"/>
      <c r="K353" s="141"/>
      <c r="L353" s="144"/>
      <c r="M353" s="144"/>
      <c r="N353" s="215"/>
    </row>
    <row r="354" spans="1:14" s="35" customFormat="1" ht="15.75" customHeight="1">
      <c r="A354" s="109"/>
      <c r="B354" s="28" t="s">
        <v>753</v>
      </c>
      <c r="C354" s="230" t="s">
        <v>754</v>
      </c>
      <c r="D354" s="77">
        <v>12000</v>
      </c>
      <c r="E354" s="77"/>
      <c r="F354" s="77"/>
      <c r="G354" s="77">
        <f t="shared" si="76"/>
        <v>12000</v>
      </c>
      <c r="H354" s="77">
        <f t="shared" si="77"/>
        <v>12000</v>
      </c>
      <c r="I354" s="77"/>
      <c r="J354" s="140"/>
      <c r="K354" s="141"/>
      <c r="L354" s="144"/>
      <c r="M354" s="144"/>
      <c r="N354" s="215"/>
    </row>
    <row r="355" spans="1:14" s="35" customFormat="1" ht="15.75" customHeight="1">
      <c r="A355" s="95" t="s">
        <v>716</v>
      </c>
      <c r="B355" s="316"/>
      <c r="C355" s="64" t="s">
        <v>732</v>
      </c>
      <c r="D355" s="214">
        <f>SUM(D356:D368)</f>
        <v>531194</v>
      </c>
      <c r="E355" s="214">
        <f>SUM(E356:E368)</f>
        <v>0</v>
      </c>
      <c r="F355" s="214">
        <f>SUM(F356:F368)</f>
        <v>0</v>
      </c>
      <c r="G355" s="214">
        <f>SUM(G356:G368)</f>
        <v>531194</v>
      </c>
      <c r="H355" s="214">
        <f>SUM(H356:H368)</f>
        <v>531194</v>
      </c>
      <c r="I355" s="214">
        <f aca="true" t="shared" si="78" ref="I355:N355">SUM(I356:I368)</f>
        <v>274480</v>
      </c>
      <c r="J355" s="214">
        <f t="shared" si="78"/>
        <v>52093</v>
      </c>
      <c r="K355" s="214">
        <f t="shared" si="78"/>
        <v>0</v>
      </c>
      <c r="L355" s="214">
        <f t="shared" si="78"/>
        <v>0</v>
      </c>
      <c r="M355" s="214">
        <f t="shared" si="78"/>
        <v>0</v>
      </c>
      <c r="N355" s="266">
        <f t="shared" si="78"/>
        <v>0</v>
      </c>
    </row>
    <row r="356" spans="1:14" s="35" customFormat="1" ht="15.75" customHeight="1">
      <c r="A356" s="109"/>
      <c r="B356" s="28" t="s">
        <v>741</v>
      </c>
      <c r="C356" s="21" t="s">
        <v>153</v>
      </c>
      <c r="D356" s="77">
        <v>254695</v>
      </c>
      <c r="E356" s="77"/>
      <c r="F356" s="77"/>
      <c r="G356" s="77">
        <f>D356+E356-F356</f>
        <v>254695</v>
      </c>
      <c r="H356" s="77">
        <f>G356</f>
        <v>254695</v>
      </c>
      <c r="I356" s="77">
        <f>H356</f>
        <v>254695</v>
      </c>
      <c r="J356" s="140"/>
      <c r="K356" s="141"/>
      <c r="L356" s="144"/>
      <c r="M356" s="144"/>
      <c r="N356" s="215"/>
    </row>
    <row r="357" spans="1:14" s="35" customFormat="1" ht="15.75" customHeight="1">
      <c r="A357" s="109"/>
      <c r="B357" s="28" t="s">
        <v>744</v>
      </c>
      <c r="C357" s="21" t="s">
        <v>745</v>
      </c>
      <c r="D357" s="77">
        <v>19785</v>
      </c>
      <c r="E357" s="77"/>
      <c r="F357" s="77"/>
      <c r="G357" s="77">
        <f aca="true" t="shared" si="79" ref="G357:G368">D357+E357-F357</f>
        <v>19785</v>
      </c>
      <c r="H357" s="77">
        <f aca="true" t="shared" si="80" ref="H357:H368">G357</f>
        <v>19785</v>
      </c>
      <c r="I357" s="77">
        <f>H357</f>
        <v>19785</v>
      </c>
      <c r="J357" s="140"/>
      <c r="K357" s="141"/>
      <c r="L357" s="144"/>
      <c r="M357" s="144"/>
      <c r="N357" s="215"/>
    </row>
    <row r="358" spans="1:14" s="35" customFormat="1" ht="15.75" customHeight="1">
      <c r="A358" s="109"/>
      <c r="B358" s="28" t="s">
        <v>770</v>
      </c>
      <c r="C358" s="21" t="s">
        <v>803</v>
      </c>
      <c r="D358" s="77">
        <v>41301</v>
      </c>
      <c r="E358" s="77"/>
      <c r="F358" s="77"/>
      <c r="G358" s="77">
        <f t="shared" si="79"/>
        <v>41301</v>
      </c>
      <c r="H358" s="77">
        <f t="shared" si="80"/>
        <v>41301</v>
      </c>
      <c r="I358" s="77"/>
      <c r="J358" s="140">
        <f>H358</f>
        <v>41301</v>
      </c>
      <c r="K358" s="141"/>
      <c r="L358" s="144"/>
      <c r="M358" s="144"/>
      <c r="N358" s="215"/>
    </row>
    <row r="359" spans="1:14" s="35" customFormat="1" ht="15.75" customHeight="1">
      <c r="A359" s="109"/>
      <c r="B359" s="28" t="s">
        <v>746</v>
      </c>
      <c r="C359" s="21" t="s">
        <v>747</v>
      </c>
      <c r="D359" s="77">
        <v>10792</v>
      </c>
      <c r="E359" s="77"/>
      <c r="F359" s="77"/>
      <c r="G359" s="77">
        <f t="shared" si="79"/>
        <v>10792</v>
      </c>
      <c r="H359" s="77">
        <f t="shared" si="80"/>
        <v>10792</v>
      </c>
      <c r="I359" s="77"/>
      <c r="J359" s="140">
        <f>H359</f>
        <v>10792</v>
      </c>
      <c r="K359" s="141"/>
      <c r="L359" s="144"/>
      <c r="M359" s="144"/>
      <c r="N359" s="215"/>
    </row>
    <row r="360" spans="1:14" s="35" customFormat="1" ht="15.75" customHeight="1">
      <c r="A360" s="109"/>
      <c r="B360" s="28" t="s">
        <v>748</v>
      </c>
      <c r="C360" s="49" t="s">
        <v>749</v>
      </c>
      <c r="D360" s="77">
        <v>71321</v>
      </c>
      <c r="E360" s="77"/>
      <c r="F360" s="77"/>
      <c r="G360" s="77">
        <f t="shared" si="79"/>
        <v>71321</v>
      </c>
      <c r="H360" s="77">
        <f t="shared" si="80"/>
        <v>71321</v>
      </c>
      <c r="I360" s="77"/>
      <c r="J360" s="140"/>
      <c r="K360" s="141"/>
      <c r="L360" s="144"/>
      <c r="M360" s="144"/>
      <c r="N360" s="215"/>
    </row>
    <row r="361" spans="1:14" s="35" customFormat="1" ht="15.75" customHeight="1">
      <c r="A361" s="109"/>
      <c r="B361" s="28" t="s">
        <v>818</v>
      </c>
      <c r="C361" s="21" t="s">
        <v>452</v>
      </c>
      <c r="D361" s="77">
        <v>70000</v>
      </c>
      <c r="E361" s="77"/>
      <c r="F361" s="77"/>
      <c r="G361" s="77">
        <f t="shared" si="79"/>
        <v>70000</v>
      </c>
      <c r="H361" s="77">
        <f t="shared" si="80"/>
        <v>70000</v>
      </c>
      <c r="I361" s="77"/>
      <c r="J361" s="140"/>
      <c r="K361" s="141"/>
      <c r="L361" s="144"/>
      <c r="M361" s="144"/>
      <c r="N361" s="215"/>
    </row>
    <row r="362" spans="1:14" s="35" customFormat="1" ht="15.75" customHeight="1">
      <c r="A362" s="109"/>
      <c r="B362" s="28" t="s">
        <v>750</v>
      </c>
      <c r="C362" s="22" t="s">
        <v>821</v>
      </c>
      <c r="D362" s="77">
        <v>30900</v>
      </c>
      <c r="E362" s="77"/>
      <c r="F362" s="77"/>
      <c r="G362" s="77">
        <f t="shared" si="79"/>
        <v>30900</v>
      </c>
      <c r="H362" s="77">
        <f t="shared" si="80"/>
        <v>30900</v>
      </c>
      <c r="I362" s="77"/>
      <c r="J362" s="140"/>
      <c r="K362" s="141"/>
      <c r="L362" s="144"/>
      <c r="M362" s="144"/>
      <c r="N362" s="215"/>
    </row>
    <row r="363" spans="1:14" s="35" customFormat="1" ht="15.75" customHeight="1">
      <c r="A363" s="109"/>
      <c r="B363" s="28" t="s">
        <v>809</v>
      </c>
      <c r="C363" s="22" t="s">
        <v>810</v>
      </c>
      <c r="D363" s="77">
        <v>980</v>
      </c>
      <c r="E363" s="77"/>
      <c r="F363" s="77"/>
      <c r="G363" s="77">
        <f t="shared" si="79"/>
        <v>980</v>
      </c>
      <c r="H363" s="77">
        <f t="shared" si="80"/>
        <v>980</v>
      </c>
      <c r="I363" s="77"/>
      <c r="J363" s="140"/>
      <c r="K363" s="141"/>
      <c r="L363" s="144"/>
      <c r="M363" s="144"/>
      <c r="N363" s="215"/>
    </row>
    <row r="364" spans="1:14" s="35" customFormat="1" ht="15.75" customHeight="1">
      <c r="A364" s="109"/>
      <c r="B364" s="28" t="s">
        <v>753</v>
      </c>
      <c r="C364" s="230" t="s">
        <v>823</v>
      </c>
      <c r="D364" s="77">
        <v>17367</v>
      </c>
      <c r="E364" s="77"/>
      <c r="F364" s="77"/>
      <c r="G364" s="77">
        <f t="shared" si="79"/>
        <v>17367</v>
      </c>
      <c r="H364" s="77">
        <f t="shared" si="80"/>
        <v>17367</v>
      </c>
      <c r="I364" s="77"/>
      <c r="J364" s="140"/>
      <c r="K364" s="141"/>
      <c r="L364" s="144"/>
      <c r="M364" s="144"/>
      <c r="N364" s="215"/>
    </row>
    <row r="365" spans="1:14" s="35" customFormat="1" ht="15.75" customHeight="1">
      <c r="A365" s="109"/>
      <c r="B365" s="28" t="s">
        <v>93</v>
      </c>
      <c r="C365" s="21" t="s">
        <v>97</v>
      </c>
      <c r="D365" s="77">
        <v>560</v>
      </c>
      <c r="E365" s="77"/>
      <c r="F365" s="77"/>
      <c r="G365" s="77">
        <f t="shared" si="79"/>
        <v>560</v>
      </c>
      <c r="H365" s="77">
        <f t="shared" si="80"/>
        <v>560</v>
      </c>
      <c r="I365" s="77"/>
      <c r="J365" s="140"/>
      <c r="K365" s="141"/>
      <c r="L365" s="144"/>
      <c r="M365" s="144"/>
      <c r="N365" s="215"/>
    </row>
    <row r="366" spans="1:14" s="35" customFormat="1" ht="15.75" customHeight="1">
      <c r="A366" s="109"/>
      <c r="B366" s="28" t="s">
        <v>759</v>
      </c>
      <c r="C366" s="22" t="s">
        <v>760</v>
      </c>
      <c r="D366" s="77">
        <v>12693</v>
      </c>
      <c r="E366" s="77"/>
      <c r="F366" s="77"/>
      <c r="G366" s="77">
        <f t="shared" si="79"/>
        <v>12693</v>
      </c>
      <c r="H366" s="77">
        <f t="shared" si="80"/>
        <v>12693</v>
      </c>
      <c r="I366" s="77"/>
      <c r="J366" s="140"/>
      <c r="K366" s="141"/>
      <c r="L366" s="144"/>
      <c r="M366" s="144"/>
      <c r="N366" s="215"/>
    </row>
    <row r="367" spans="1:14" s="35" customFormat="1" ht="15.75" customHeight="1">
      <c r="A367" s="109"/>
      <c r="B367" s="28" t="s">
        <v>94</v>
      </c>
      <c r="C367" s="21" t="s">
        <v>450</v>
      </c>
      <c r="D367" s="77">
        <v>600</v>
      </c>
      <c r="E367" s="77"/>
      <c r="F367" s="77"/>
      <c r="G367" s="77">
        <f t="shared" si="79"/>
        <v>600</v>
      </c>
      <c r="H367" s="77">
        <f t="shared" si="80"/>
        <v>600</v>
      </c>
      <c r="I367" s="77"/>
      <c r="J367" s="140"/>
      <c r="K367" s="141"/>
      <c r="L367" s="144"/>
      <c r="M367" s="144"/>
      <c r="N367" s="215"/>
    </row>
    <row r="368" spans="1:14" s="35" customFormat="1" ht="15.75" customHeight="1">
      <c r="A368" s="109"/>
      <c r="B368" s="28" t="s">
        <v>95</v>
      </c>
      <c r="C368" s="21" t="s">
        <v>99</v>
      </c>
      <c r="D368" s="77">
        <v>200</v>
      </c>
      <c r="E368" s="77"/>
      <c r="F368" s="77"/>
      <c r="G368" s="77">
        <f t="shared" si="79"/>
        <v>200</v>
      </c>
      <c r="H368" s="77">
        <f t="shared" si="80"/>
        <v>200</v>
      </c>
      <c r="I368" s="77"/>
      <c r="J368" s="140"/>
      <c r="K368" s="141"/>
      <c r="L368" s="144"/>
      <c r="M368" s="144"/>
      <c r="N368" s="215"/>
    </row>
    <row r="369" spans="1:14" s="35" customFormat="1" ht="18.75" customHeight="1">
      <c r="A369" s="95" t="s">
        <v>12</v>
      </c>
      <c r="B369" s="101"/>
      <c r="C369" s="63" t="s">
        <v>805</v>
      </c>
      <c r="D369" s="138">
        <f>SUM(D370:D400)</f>
        <v>1569470</v>
      </c>
      <c r="E369" s="138">
        <f>SUM(E370:E400)</f>
        <v>1420400</v>
      </c>
      <c r="F369" s="138">
        <f>SUM(F370:F400)</f>
        <v>97958</v>
      </c>
      <c r="G369" s="138">
        <f>SUM(G370:G400)</f>
        <v>2891912</v>
      </c>
      <c r="H369" s="138">
        <f aca="true" t="shared" si="81" ref="H369:N369">SUM(H370:H400)</f>
        <v>1688462</v>
      </c>
      <c r="I369" s="138">
        <f t="shared" si="81"/>
        <v>970787</v>
      </c>
      <c r="J369" s="138">
        <f t="shared" si="81"/>
        <v>167744</v>
      </c>
      <c r="K369" s="138">
        <f t="shared" si="81"/>
        <v>0</v>
      </c>
      <c r="L369" s="138">
        <f t="shared" si="81"/>
        <v>0</v>
      </c>
      <c r="M369" s="138">
        <f t="shared" si="81"/>
        <v>0</v>
      </c>
      <c r="N369" s="139">
        <f t="shared" si="81"/>
        <v>1203450</v>
      </c>
    </row>
    <row r="370" spans="1:14" s="35" customFormat="1" ht="18.75" customHeight="1">
      <c r="A370" s="223"/>
      <c r="B370" s="150" t="s">
        <v>717</v>
      </c>
      <c r="C370" s="21" t="s">
        <v>718</v>
      </c>
      <c r="D370" s="149">
        <v>480</v>
      </c>
      <c r="E370" s="149"/>
      <c r="F370" s="149"/>
      <c r="G370" s="149">
        <f>D370+E370-F370</f>
        <v>480</v>
      </c>
      <c r="H370" s="149">
        <f>G370</f>
        <v>480</v>
      </c>
      <c r="I370" s="149"/>
      <c r="J370" s="149"/>
      <c r="K370" s="149"/>
      <c r="L370" s="149"/>
      <c r="M370" s="149"/>
      <c r="N370" s="178"/>
    </row>
    <row r="371" spans="1:14" s="35" customFormat="1" ht="15.75" customHeight="1">
      <c r="A371" s="94"/>
      <c r="B371" s="105" t="s">
        <v>741</v>
      </c>
      <c r="C371" s="21" t="s">
        <v>153</v>
      </c>
      <c r="D371" s="149">
        <v>570372</v>
      </c>
      <c r="E371" s="149"/>
      <c r="F371" s="149"/>
      <c r="G371" s="149">
        <f aca="true" t="shared" si="82" ref="G371:G400">D371+E371-F371</f>
        <v>570372</v>
      </c>
      <c r="H371" s="149">
        <f aca="true" t="shared" si="83" ref="H371:H397">G371</f>
        <v>570372</v>
      </c>
      <c r="I371" s="149">
        <f>H371</f>
        <v>570372</v>
      </c>
      <c r="J371" s="149"/>
      <c r="K371" s="149"/>
      <c r="L371" s="149"/>
      <c r="M371" s="149"/>
      <c r="N371" s="178"/>
    </row>
    <row r="372" spans="1:14" s="35" customFormat="1" ht="15.75" customHeight="1">
      <c r="A372" s="94"/>
      <c r="B372" s="105" t="s">
        <v>770</v>
      </c>
      <c r="C372" s="21" t="s">
        <v>803</v>
      </c>
      <c r="D372" s="149">
        <v>88971</v>
      </c>
      <c r="E372" s="149"/>
      <c r="F372" s="149"/>
      <c r="G372" s="149">
        <f t="shared" si="82"/>
        <v>88971</v>
      </c>
      <c r="H372" s="149">
        <f t="shared" si="83"/>
        <v>88971</v>
      </c>
      <c r="I372" s="149"/>
      <c r="J372" s="149">
        <f aca="true" t="shared" si="84" ref="J372:J377">H372</f>
        <v>88971</v>
      </c>
      <c r="K372" s="149"/>
      <c r="L372" s="149"/>
      <c r="M372" s="149"/>
      <c r="N372" s="178"/>
    </row>
    <row r="373" spans="1:14" s="35" customFormat="1" ht="15.75" customHeight="1">
      <c r="A373" s="94"/>
      <c r="B373" s="105" t="s">
        <v>85</v>
      </c>
      <c r="C373" s="21" t="s">
        <v>803</v>
      </c>
      <c r="D373" s="149">
        <v>41008</v>
      </c>
      <c r="E373" s="149">
        <v>8989</v>
      </c>
      <c r="F373" s="149"/>
      <c r="G373" s="149">
        <f t="shared" si="82"/>
        <v>49997</v>
      </c>
      <c r="H373" s="149">
        <f t="shared" si="83"/>
        <v>49997</v>
      </c>
      <c r="I373" s="149"/>
      <c r="J373" s="149">
        <f t="shared" si="84"/>
        <v>49997</v>
      </c>
      <c r="K373" s="149"/>
      <c r="L373" s="149"/>
      <c r="M373" s="149"/>
      <c r="N373" s="178"/>
    </row>
    <row r="374" spans="1:14" s="35" customFormat="1" ht="15.75" customHeight="1">
      <c r="A374" s="94"/>
      <c r="B374" s="105" t="s">
        <v>650</v>
      </c>
      <c r="C374" s="21" t="s">
        <v>803</v>
      </c>
      <c r="D374" s="149">
        <v>6627</v>
      </c>
      <c r="E374" s="149">
        <v>1587</v>
      </c>
      <c r="F374" s="149"/>
      <c r="G374" s="149">
        <f t="shared" si="82"/>
        <v>8214</v>
      </c>
      <c r="H374" s="149">
        <f t="shared" si="83"/>
        <v>8214</v>
      </c>
      <c r="I374" s="149"/>
      <c r="J374" s="149">
        <f t="shared" si="84"/>
        <v>8214</v>
      </c>
      <c r="K374" s="149"/>
      <c r="L374" s="149"/>
      <c r="M374" s="149"/>
      <c r="N374" s="178"/>
    </row>
    <row r="375" spans="1:14" s="35" customFormat="1" ht="19.5" customHeight="1">
      <c r="A375" s="94"/>
      <c r="B375" s="105" t="s">
        <v>746</v>
      </c>
      <c r="C375" s="21" t="s">
        <v>747</v>
      </c>
      <c r="D375" s="149">
        <v>14052</v>
      </c>
      <c r="E375" s="149"/>
      <c r="F375" s="149"/>
      <c r="G375" s="149">
        <f t="shared" si="82"/>
        <v>14052</v>
      </c>
      <c r="H375" s="149">
        <f t="shared" si="83"/>
        <v>14052</v>
      </c>
      <c r="I375" s="149"/>
      <c r="J375" s="149">
        <f t="shared" si="84"/>
        <v>14052</v>
      </c>
      <c r="K375" s="149"/>
      <c r="L375" s="149"/>
      <c r="M375" s="149"/>
      <c r="N375" s="178"/>
    </row>
    <row r="376" spans="1:14" s="35" customFormat="1" ht="19.5" customHeight="1">
      <c r="A376" s="94"/>
      <c r="B376" s="105" t="s">
        <v>86</v>
      </c>
      <c r="C376" s="21" t="s">
        <v>747</v>
      </c>
      <c r="D376" s="149">
        <v>4162</v>
      </c>
      <c r="E376" s="149">
        <v>1456</v>
      </c>
      <c r="F376" s="149"/>
      <c r="G376" s="149">
        <f t="shared" si="82"/>
        <v>5618</v>
      </c>
      <c r="H376" s="149">
        <f t="shared" si="83"/>
        <v>5618</v>
      </c>
      <c r="I376" s="149"/>
      <c r="J376" s="149">
        <f t="shared" si="84"/>
        <v>5618</v>
      </c>
      <c r="K376" s="149"/>
      <c r="L376" s="149"/>
      <c r="M376" s="149"/>
      <c r="N376" s="178"/>
    </row>
    <row r="377" spans="1:14" s="35" customFormat="1" ht="19.5" customHeight="1">
      <c r="A377" s="94"/>
      <c r="B377" s="105" t="s">
        <v>651</v>
      </c>
      <c r="C377" s="21" t="s">
        <v>747</v>
      </c>
      <c r="D377" s="149">
        <v>635</v>
      </c>
      <c r="E377" s="149">
        <v>257</v>
      </c>
      <c r="F377" s="149"/>
      <c r="G377" s="149">
        <f t="shared" si="82"/>
        <v>892</v>
      </c>
      <c r="H377" s="149">
        <f t="shared" si="83"/>
        <v>892</v>
      </c>
      <c r="I377" s="149"/>
      <c r="J377" s="149">
        <f t="shared" si="84"/>
        <v>892</v>
      </c>
      <c r="K377" s="149"/>
      <c r="L377" s="149"/>
      <c r="M377" s="149"/>
      <c r="N377" s="178"/>
    </row>
    <row r="378" spans="1:14" s="35" customFormat="1" ht="19.5" customHeight="1">
      <c r="A378" s="94"/>
      <c r="B378" s="105" t="s">
        <v>370</v>
      </c>
      <c r="C378" s="21" t="s">
        <v>371</v>
      </c>
      <c r="D378" s="149">
        <v>3938</v>
      </c>
      <c r="E378" s="149"/>
      <c r="F378" s="149"/>
      <c r="G378" s="149">
        <f t="shared" si="82"/>
        <v>3938</v>
      </c>
      <c r="H378" s="149">
        <f t="shared" si="83"/>
        <v>3938</v>
      </c>
      <c r="I378" s="149">
        <f>H378</f>
        <v>3938</v>
      </c>
      <c r="J378" s="149"/>
      <c r="K378" s="149"/>
      <c r="L378" s="149"/>
      <c r="M378" s="149"/>
      <c r="N378" s="178"/>
    </row>
    <row r="379" spans="1:14" s="35" customFormat="1" ht="19.5" customHeight="1">
      <c r="A379" s="94"/>
      <c r="B379" s="105" t="s">
        <v>146</v>
      </c>
      <c r="C379" s="21" t="s">
        <v>371</v>
      </c>
      <c r="D379" s="149">
        <v>280571</v>
      </c>
      <c r="E379" s="149">
        <v>67134</v>
      </c>
      <c r="F379" s="149"/>
      <c r="G379" s="149">
        <f t="shared" si="82"/>
        <v>347705</v>
      </c>
      <c r="H379" s="149">
        <f t="shared" si="83"/>
        <v>347705</v>
      </c>
      <c r="I379" s="149">
        <f>H379</f>
        <v>347705</v>
      </c>
      <c r="J379" s="149"/>
      <c r="K379" s="149"/>
      <c r="L379" s="149"/>
      <c r="M379" s="149"/>
      <c r="N379" s="178"/>
    </row>
    <row r="380" spans="1:14" s="35" customFormat="1" ht="19.5" customHeight="1">
      <c r="A380" s="94"/>
      <c r="B380" s="105" t="s">
        <v>652</v>
      </c>
      <c r="C380" s="21" t="s">
        <v>371</v>
      </c>
      <c r="D380" s="149">
        <v>36924</v>
      </c>
      <c r="E380" s="149">
        <v>11848</v>
      </c>
      <c r="F380" s="149"/>
      <c r="G380" s="149">
        <f t="shared" si="82"/>
        <v>48772</v>
      </c>
      <c r="H380" s="149">
        <f t="shared" si="83"/>
        <v>48772</v>
      </c>
      <c r="I380" s="149">
        <f>H380</f>
        <v>48772</v>
      </c>
      <c r="J380" s="149"/>
      <c r="K380" s="149"/>
      <c r="L380" s="149"/>
      <c r="M380" s="149"/>
      <c r="N380" s="178"/>
    </row>
    <row r="381" spans="1:14" s="35" customFormat="1" ht="17.25" customHeight="1">
      <c r="A381" s="94"/>
      <c r="B381" s="105" t="s">
        <v>147</v>
      </c>
      <c r="C381" s="49" t="s">
        <v>749</v>
      </c>
      <c r="D381" s="149">
        <v>24158</v>
      </c>
      <c r="E381" s="149">
        <v>16075</v>
      </c>
      <c r="F381" s="149"/>
      <c r="G381" s="149">
        <f t="shared" si="82"/>
        <v>40233</v>
      </c>
      <c r="H381" s="149">
        <f t="shared" si="83"/>
        <v>40233</v>
      </c>
      <c r="I381" s="149"/>
      <c r="J381" s="149"/>
      <c r="K381" s="149"/>
      <c r="L381" s="149"/>
      <c r="M381" s="149"/>
      <c r="N381" s="178"/>
    </row>
    <row r="382" spans="1:14" s="35" customFormat="1" ht="17.25" customHeight="1">
      <c r="A382" s="94"/>
      <c r="B382" s="105" t="s">
        <v>149</v>
      </c>
      <c r="C382" s="49" t="s">
        <v>749</v>
      </c>
      <c r="D382" s="149">
        <v>8176</v>
      </c>
      <c r="E382" s="149">
        <v>2835</v>
      </c>
      <c r="F382" s="149"/>
      <c r="G382" s="149">
        <f t="shared" si="82"/>
        <v>11011</v>
      </c>
      <c r="H382" s="149">
        <f t="shared" si="83"/>
        <v>11011</v>
      </c>
      <c r="I382" s="149"/>
      <c r="J382" s="149"/>
      <c r="K382" s="149"/>
      <c r="L382" s="149"/>
      <c r="M382" s="149"/>
      <c r="N382" s="178"/>
    </row>
    <row r="383" spans="1:14" s="35" customFormat="1" ht="17.25" customHeight="1">
      <c r="A383" s="94"/>
      <c r="B383" s="105" t="s">
        <v>719</v>
      </c>
      <c r="C383" s="49" t="s">
        <v>92</v>
      </c>
      <c r="D383" s="149">
        <v>44481</v>
      </c>
      <c r="E383" s="149">
        <v>22598</v>
      </c>
      <c r="F383" s="149"/>
      <c r="G383" s="149">
        <f t="shared" si="82"/>
        <v>67079</v>
      </c>
      <c r="H383" s="149">
        <f t="shared" si="83"/>
        <v>67079</v>
      </c>
      <c r="I383" s="149"/>
      <c r="J383" s="149"/>
      <c r="K383" s="149"/>
      <c r="L383" s="149"/>
      <c r="M383" s="149"/>
      <c r="N383" s="178"/>
    </row>
    <row r="384" spans="1:14" s="35" customFormat="1" ht="17.25" customHeight="1">
      <c r="A384" s="94"/>
      <c r="B384" s="105" t="s">
        <v>561</v>
      </c>
      <c r="C384" s="49" t="s">
        <v>92</v>
      </c>
      <c r="D384" s="149">
        <v>3695</v>
      </c>
      <c r="E384" s="149">
        <v>3987</v>
      </c>
      <c r="F384" s="149"/>
      <c r="G384" s="149">
        <f t="shared" si="82"/>
        <v>7682</v>
      </c>
      <c r="H384" s="149">
        <f t="shared" si="83"/>
        <v>7682</v>
      </c>
      <c r="I384" s="149"/>
      <c r="J384" s="149"/>
      <c r="K384" s="149"/>
      <c r="L384" s="149"/>
      <c r="M384" s="149"/>
      <c r="N384" s="178"/>
    </row>
    <row r="385" spans="1:14" s="35" customFormat="1" ht="17.25" customHeight="1">
      <c r="A385" s="94"/>
      <c r="B385" s="105" t="s">
        <v>752</v>
      </c>
      <c r="C385" s="49" t="s">
        <v>822</v>
      </c>
      <c r="D385" s="149">
        <v>19520</v>
      </c>
      <c r="E385" s="149"/>
      <c r="F385" s="149"/>
      <c r="G385" s="149">
        <f t="shared" si="82"/>
        <v>19520</v>
      </c>
      <c r="H385" s="149">
        <f t="shared" si="83"/>
        <v>19520</v>
      </c>
      <c r="I385" s="149"/>
      <c r="J385" s="149"/>
      <c r="K385" s="149"/>
      <c r="L385" s="149"/>
      <c r="M385" s="149"/>
      <c r="N385" s="178"/>
    </row>
    <row r="386" spans="1:14" s="35" customFormat="1" ht="18" customHeight="1">
      <c r="A386" s="94"/>
      <c r="B386" s="105" t="s">
        <v>148</v>
      </c>
      <c r="C386" s="230" t="s">
        <v>823</v>
      </c>
      <c r="D386" s="149">
        <v>138659</v>
      </c>
      <c r="E386" s="149">
        <v>54943</v>
      </c>
      <c r="F386" s="149"/>
      <c r="G386" s="149">
        <f t="shared" si="82"/>
        <v>193602</v>
      </c>
      <c r="H386" s="149">
        <f t="shared" si="83"/>
        <v>193602</v>
      </c>
      <c r="I386" s="149"/>
      <c r="J386" s="149"/>
      <c r="K386" s="149"/>
      <c r="L386" s="149"/>
      <c r="M386" s="149"/>
      <c r="N386" s="178"/>
    </row>
    <row r="387" spans="1:14" s="35" customFormat="1" ht="18" customHeight="1">
      <c r="A387" s="94"/>
      <c r="B387" s="105" t="s">
        <v>655</v>
      </c>
      <c r="C387" s="230" t="s">
        <v>823</v>
      </c>
      <c r="D387" s="149">
        <v>38945</v>
      </c>
      <c r="E387" s="149">
        <v>9696</v>
      </c>
      <c r="F387" s="149"/>
      <c r="G387" s="149">
        <f t="shared" si="82"/>
        <v>48641</v>
      </c>
      <c r="H387" s="149">
        <f t="shared" si="83"/>
        <v>48641</v>
      </c>
      <c r="I387" s="149"/>
      <c r="J387" s="149"/>
      <c r="K387" s="149"/>
      <c r="L387" s="149"/>
      <c r="M387" s="149"/>
      <c r="N387" s="178"/>
    </row>
    <row r="388" spans="1:14" s="35" customFormat="1" ht="18" customHeight="1">
      <c r="A388" s="94"/>
      <c r="B388" s="105" t="s">
        <v>757</v>
      </c>
      <c r="C388" s="230" t="s">
        <v>758</v>
      </c>
      <c r="D388" s="149">
        <v>45000</v>
      </c>
      <c r="E388" s="149"/>
      <c r="F388" s="149"/>
      <c r="G388" s="149">
        <f t="shared" si="82"/>
        <v>45000</v>
      </c>
      <c r="H388" s="149">
        <f t="shared" si="83"/>
        <v>45000</v>
      </c>
      <c r="I388" s="149"/>
      <c r="J388" s="149"/>
      <c r="K388" s="149"/>
      <c r="L388" s="149"/>
      <c r="M388" s="149"/>
      <c r="N388" s="178"/>
    </row>
    <row r="389" spans="1:14" s="35" customFormat="1" ht="18" customHeight="1">
      <c r="A389" s="94"/>
      <c r="B389" s="105" t="s">
        <v>506</v>
      </c>
      <c r="C389" s="230" t="s">
        <v>758</v>
      </c>
      <c r="D389" s="149">
        <v>86</v>
      </c>
      <c r="E389" s="149"/>
      <c r="F389" s="149"/>
      <c r="G389" s="149">
        <f t="shared" si="82"/>
        <v>86</v>
      </c>
      <c r="H389" s="149">
        <f t="shared" si="83"/>
        <v>86</v>
      </c>
      <c r="I389" s="149"/>
      <c r="J389" s="149"/>
      <c r="K389" s="149"/>
      <c r="L389" s="149"/>
      <c r="M389" s="149"/>
      <c r="N389" s="178"/>
    </row>
    <row r="390" spans="1:14" s="35" customFormat="1" ht="18" customHeight="1">
      <c r="A390" s="94"/>
      <c r="B390" s="105" t="s">
        <v>507</v>
      </c>
      <c r="C390" s="230" t="s">
        <v>758</v>
      </c>
      <c r="D390" s="149">
        <v>16</v>
      </c>
      <c r="E390" s="149"/>
      <c r="F390" s="149"/>
      <c r="G390" s="149">
        <f t="shared" si="82"/>
        <v>16</v>
      </c>
      <c r="H390" s="149">
        <f t="shared" si="83"/>
        <v>16</v>
      </c>
      <c r="I390" s="149"/>
      <c r="J390" s="149"/>
      <c r="K390" s="149"/>
      <c r="L390" s="149"/>
      <c r="M390" s="149"/>
      <c r="N390" s="178"/>
    </row>
    <row r="391" spans="1:14" s="35" customFormat="1" ht="18.75" customHeight="1">
      <c r="A391" s="109"/>
      <c r="B391" s="28" t="s">
        <v>759</v>
      </c>
      <c r="C391" s="22" t="s">
        <v>760</v>
      </c>
      <c r="D391" s="77">
        <v>75342</v>
      </c>
      <c r="E391" s="77"/>
      <c r="F391" s="77"/>
      <c r="G391" s="149">
        <f t="shared" si="82"/>
        <v>75342</v>
      </c>
      <c r="H391" s="149">
        <f t="shared" si="83"/>
        <v>75342</v>
      </c>
      <c r="I391" s="77"/>
      <c r="J391" s="140"/>
      <c r="K391" s="141"/>
      <c r="L391" s="144"/>
      <c r="M391" s="144"/>
      <c r="N391" s="215"/>
    </row>
    <row r="392" spans="1:14" s="35" customFormat="1" ht="18.75" customHeight="1">
      <c r="A392" s="109"/>
      <c r="B392" s="28" t="s">
        <v>774</v>
      </c>
      <c r="C392" s="22" t="s">
        <v>775</v>
      </c>
      <c r="D392" s="77">
        <v>8995</v>
      </c>
      <c r="E392" s="77"/>
      <c r="F392" s="77"/>
      <c r="G392" s="149">
        <f t="shared" si="82"/>
        <v>8995</v>
      </c>
      <c r="H392" s="149">
        <f t="shared" si="83"/>
        <v>8995</v>
      </c>
      <c r="I392" s="77"/>
      <c r="J392" s="140"/>
      <c r="K392" s="141"/>
      <c r="L392" s="144"/>
      <c r="M392" s="144"/>
      <c r="N392" s="215"/>
    </row>
    <row r="393" spans="1:14" s="35" customFormat="1" ht="18.75" customHeight="1">
      <c r="A393" s="109"/>
      <c r="B393" s="28" t="s">
        <v>111</v>
      </c>
      <c r="C393" s="21" t="s">
        <v>99</v>
      </c>
      <c r="D393" s="77">
        <v>2732</v>
      </c>
      <c r="E393" s="77">
        <v>1006</v>
      </c>
      <c r="F393" s="77"/>
      <c r="G393" s="149">
        <f t="shared" si="82"/>
        <v>3738</v>
      </c>
      <c r="H393" s="149">
        <f t="shared" si="83"/>
        <v>3738</v>
      </c>
      <c r="I393" s="77"/>
      <c r="J393" s="140"/>
      <c r="K393" s="141"/>
      <c r="L393" s="144"/>
      <c r="M393" s="144"/>
      <c r="N393" s="215"/>
    </row>
    <row r="394" spans="1:14" s="35" customFormat="1" ht="18.75" customHeight="1">
      <c r="A394" s="109"/>
      <c r="B394" s="28" t="s">
        <v>659</v>
      </c>
      <c r="C394" s="21" t="s">
        <v>99</v>
      </c>
      <c r="D394" s="77">
        <v>892</v>
      </c>
      <c r="E394" s="77">
        <v>178</v>
      </c>
      <c r="F394" s="77"/>
      <c r="G394" s="149">
        <f t="shared" si="82"/>
        <v>1070</v>
      </c>
      <c r="H394" s="149">
        <f t="shared" si="83"/>
        <v>1070</v>
      </c>
      <c r="I394" s="77"/>
      <c r="J394" s="140"/>
      <c r="K394" s="141"/>
      <c r="L394" s="144"/>
      <c r="M394" s="144"/>
      <c r="N394" s="215"/>
    </row>
    <row r="395" spans="1:14" s="35" customFormat="1" ht="18.75" customHeight="1">
      <c r="A395" s="109"/>
      <c r="B395" s="28" t="s">
        <v>96</v>
      </c>
      <c r="C395" s="21" t="s">
        <v>100</v>
      </c>
      <c r="D395" s="77">
        <v>0</v>
      </c>
      <c r="E395" s="77"/>
      <c r="F395" s="77"/>
      <c r="G395" s="149">
        <f t="shared" si="82"/>
        <v>0</v>
      </c>
      <c r="H395" s="149">
        <f t="shared" si="83"/>
        <v>0</v>
      </c>
      <c r="I395" s="77"/>
      <c r="J395" s="140"/>
      <c r="K395" s="141"/>
      <c r="L395" s="144"/>
      <c r="M395" s="144"/>
      <c r="N395" s="215"/>
    </row>
    <row r="396" spans="1:14" s="35" customFormat="1" ht="18.75" customHeight="1">
      <c r="A396" s="109"/>
      <c r="B396" s="28" t="s">
        <v>720</v>
      </c>
      <c r="C396" s="21" t="s">
        <v>100</v>
      </c>
      <c r="D396" s="77">
        <v>11447</v>
      </c>
      <c r="E396" s="77">
        <v>12206</v>
      </c>
      <c r="F396" s="77"/>
      <c r="G396" s="149">
        <f t="shared" si="82"/>
        <v>23653</v>
      </c>
      <c r="H396" s="149">
        <f t="shared" si="83"/>
        <v>23653</v>
      </c>
      <c r="I396" s="77"/>
      <c r="J396" s="140"/>
      <c r="K396" s="141"/>
      <c r="L396" s="144"/>
      <c r="M396" s="144"/>
      <c r="N396" s="215"/>
    </row>
    <row r="397" spans="1:14" s="35" customFormat="1" ht="18.75" customHeight="1">
      <c r="A397" s="109"/>
      <c r="B397" s="28" t="s">
        <v>660</v>
      </c>
      <c r="C397" s="21" t="s">
        <v>100</v>
      </c>
      <c r="D397" s="77">
        <v>1628</v>
      </c>
      <c r="E397" s="77">
        <v>2155</v>
      </c>
      <c r="F397" s="77"/>
      <c r="G397" s="149">
        <f t="shared" si="82"/>
        <v>3783</v>
      </c>
      <c r="H397" s="149">
        <f t="shared" si="83"/>
        <v>3783</v>
      </c>
      <c r="I397" s="77"/>
      <c r="J397" s="140"/>
      <c r="K397" s="141"/>
      <c r="L397" s="144"/>
      <c r="M397" s="144"/>
      <c r="N397" s="215"/>
    </row>
    <row r="398" spans="1:14" s="35" customFormat="1" ht="18.75" customHeight="1">
      <c r="A398" s="109"/>
      <c r="B398" s="28" t="s">
        <v>776</v>
      </c>
      <c r="C398" s="21" t="s">
        <v>715</v>
      </c>
      <c r="D398" s="77">
        <v>97958</v>
      </c>
      <c r="E398" s="77"/>
      <c r="F398" s="77">
        <v>97958</v>
      </c>
      <c r="G398" s="149">
        <f t="shared" si="82"/>
        <v>0</v>
      </c>
      <c r="H398" s="149"/>
      <c r="I398" s="77"/>
      <c r="J398" s="140"/>
      <c r="K398" s="141"/>
      <c r="L398" s="144"/>
      <c r="M398" s="144"/>
      <c r="N398" s="270">
        <f>G398</f>
        <v>0</v>
      </c>
    </row>
    <row r="399" spans="1:14" s="35" customFormat="1" ht="18.75" customHeight="1">
      <c r="A399" s="109"/>
      <c r="B399" s="28" t="s">
        <v>142</v>
      </c>
      <c r="C399" s="21" t="s">
        <v>715</v>
      </c>
      <c r="D399" s="77"/>
      <c r="E399" s="77">
        <v>837095</v>
      </c>
      <c r="F399" s="77"/>
      <c r="G399" s="149">
        <f t="shared" si="82"/>
        <v>837095</v>
      </c>
      <c r="H399" s="149"/>
      <c r="I399" s="77"/>
      <c r="J399" s="140"/>
      <c r="K399" s="141"/>
      <c r="L399" s="144"/>
      <c r="M399" s="144"/>
      <c r="N399" s="270">
        <f>G399</f>
        <v>837095</v>
      </c>
    </row>
    <row r="400" spans="1:14" s="35" customFormat="1" ht="17.25" customHeight="1">
      <c r="A400" s="109"/>
      <c r="B400" s="28" t="s">
        <v>247</v>
      </c>
      <c r="C400" s="21" t="s">
        <v>715</v>
      </c>
      <c r="D400" s="77"/>
      <c r="E400" s="77">
        <v>366355</v>
      </c>
      <c r="F400" s="77"/>
      <c r="G400" s="149">
        <f t="shared" si="82"/>
        <v>366355</v>
      </c>
      <c r="H400" s="149"/>
      <c r="I400" s="77"/>
      <c r="J400" s="140"/>
      <c r="K400" s="141"/>
      <c r="L400" s="144"/>
      <c r="M400" s="144"/>
      <c r="N400" s="270">
        <f>G400</f>
        <v>366355</v>
      </c>
    </row>
    <row r="401" spans="1:14" s="35" customFormat="1" ht="16.5" customHeight="1">
      <c r="A401" s="95" t="s">
        <v>619</v>
      </c>
      <c r="B401" s="101"/>
      <c r="C401" s="318" t="s">
        <v>505</v>
      </c>
      <c r="D401" s="343">
        <f>D402</f>
        <v>58000</v>
      </c>
      <c r="E401" s="313">
        <f aca="true" t="shared" si="85" ref="E401:N401">E402</f>
        <v>0</v>
      </c>
      <c r="F401" s="313">
        <f t="shared" si="85"/>
        <v>0</v>
      </c>
      <c r="G401" s="313">
        <f t="shared" si="85"/>
        <v>58000</v>
      </c>
      <c r="H401" s="313">
        <f t="shared" si="85"/>
        <v>58000</v>
      </c>
      <c r="I401" s="313">
        <f t="shared" si="85"/>
        <v>0</v>
      </c>
      <c r="J401" s="313">
        <f t="shared" si="85"/>
        <v>0</v>
      </c>
      <c r="K401" s="313">
        <f t="shared" si="85"/>
        <v>58000</v>
      </c>
      <c r="L401" s="313">
        <f t="shared" si="85"/>
        <v>0</v>
      </c>
      <c r="M401" s="313">
        <f t="shared" si="85"/>
        <v>0</v>
      </c>
      <c r="N401" s="353">
        <f t="shared" si="85"/>
        <v>0</v>
      </c>
    </row>
    <row r="402" spans="1:14" s="35" customFormat="1" ht="22.5" customHeight="1">
      <c r="A402" s="109"/>
      <c r="B402" s="28" t="s">
        <v>620</v>
      </c>
      <c r="C402" s="21" t="s">
        <v>508</v>
      </c>
      <c r="D402" s="77">
        <v>58000</v>
      </c>
      <c r="E402" s="77"/>
      <c r="F402" s="77"/>
      <c r="G402" s="149">
        <f>D402+E402-F402</f>
        <v>58000</v>
      </c>
      <c r="H402" s="149">
        <f>G402</f>
        <v>58000</v>
      </c>
      <c r="I402" s="77"/>
      <c r="J402" s="140"/>
      <c r="K402" s="141">
        <f>H402</f>
        <v>58000</v>
      </c>
      <c r="L402" s="144"/>
      <c r="M402" s="144"/>
      <c r="N402" s="270"/>
    </row>
    <row r="403" spans="1:14" s="35" customFormat="1" ht="22.5" customHeight="1">
      <c r="A403" s="98" t="s">
        <v>13</v>
      </c>
      <c r="B403" s="107"/>
      <c r="C403" s="43" t="s">
        <v>14</v>
      </c>
      <c r="D403" s="142">
        <f>D404+D408+D410+D412</f>
        <v>3872930</v>
      </c>
      <c r="E403" s="142">
        <f aca="true" t="shared" si="86" ref="E403:N403">E404+E408+E410+E412</f>
        <v>10706</v>
      </c>
      <c r="F403" s="142">
        <f t="shared" si="86"/>
        <v>205605</v>
      </c>
      <c r="G403" s="142">
        <f t="shared" si="86"/>
        <v>3678031</v>
      </c>
      <c r="H403" s="142">
        <f t="shared" si="86"/>
        <v>1051296</v>
      </c>
      <c r="I403" s="142">
        <f t="shared" si="86"/>
        <v>0</v>
      </c>
      <c r="J403" s="142">
        <f t="shared" si="86"/>
        <v>0</v>
      </c>
      <c r="K403" s="142">
        <f t="shared" si="86"/>
        <v>0</v>
      </c>
      <c r="L403" s="142">
        <f t="shared" si="86"/>
        <v>0</v>
      </c>
      <c r="M403" s="142">
        <f t="shared" si="86"/>
        <v>0</v>
      </c>
      <c r="N403" s="143">
        <f t="shared" si="86"/>
        <v>2626735</v>
      </c>
    </row>
    <row r="404" spans="1:14" s="35" customFormat="1" ht="21" customHeight="1">
      <c r="A404" s="100" t="s">
        <v>15</v>
      </c>
      <c r="B404" s="101"/>
      <c r="C404" s="63" t="s">
        <v>16</v>
      </c>
      <c r="D404" s="138">
        <f>SUM(D405:D407)</f>
        <v>1442061</v>
      </c>
      <c r="E404" s="138">
        <f>SUM(E405:E407)</f>
        <v>0</v>
      </c>
      <c r="F404" s="138">
        <f>SUM(F405:F407)</f>
        <v>205605</v>
      </c>
      <c r="G404" s="138">
        <f>SUM(G405:G407)</f>
        <v>1236456</v>
      </c>
      <c r="H404" s="138">
        <f aca="true" t="shared" si="87" ref="H404:N404">SUM(H405:H407)</f>
        <v>0</v>
      </c>
      <c r="I404" s="138">
        <f t="shared" si="87"/>
        <v>0</v>
      </c>
      <c r="J404" s="138">
        <f t="shared" si="87"/>
        <v>0</v>
      </c>
      <c r="K404" s="138">
        <f t="shared" si="87"/>
        <v>0</v>
      </c>
      <c r="L404" s="138">
        <f t="shared" si="87"/>
        <v>0</v>
      </c>
      <c r="M404" s="138">
        <f t="shared" si="87"/>
        <v>0</v>
      </c>
      <c r="N404" s="139">
        <f t="shared" si="87"/>
        <v>1236456</v>
      </c>
    </row>
    <row r="405" spans="1:14" s="35" customFormat="1" ht="18" customHeight="1">
      <c r="A405" s="103"/>
      <c r="B405" s="28" t="s">
        <v>776</v>
      </c>
      <c r="C405" s="21" t="s">
        <v>418</v>
      </c>
      <c r="D405" s="77">
        <v>235422</v>
      </c>
      <c r="E405" s="77"/>
      <c r="F405" s="77">
        <v>205605</v>
      </c>
      <c r="G405" s="77">
        <f>D405+E405-F405</f>
        <v>29817</v>
      </c>
      <c r="H405" s="77"/>
      <c r="I405" s="77">
        <v>0</v>
      </c>
      <c r="J405" s="140"/>
      <c r="K405" s="152">
        <v>0</v>
      </c>
      <c r="L405" s="144"/>
      <c r="M405" s="144"/>
      <c r="N405" s="270">
        <f>G405</f>
        <v>29817</v>
      </c>
    </row>
    <row r="406" spans="1:14" s="35" customFormat="1" ht="16.5" customHeight="1">
      <c r="A406" s="103"/>
      <c r="B406" s="28" t="s">
        <v>142</v>
      </c>
      <c r="C406" s="21" t="s">
        <v>418</v>
      </c>
      <c r="D406" s="77">
        <v>965311</v>
      </c>
      <c r="E406" s="77"/>
      <c r="F406" s="77"/>
      <c r="G406" s="77">
        <f>D406+E406-F406</f>
        <v>965311</v>
      </c>
      <c r="H406" s="77"/>
      <c r="I406" s="77">
        <v>0</v>
      </c>
      <c r="J406" s="140"/>
      <c r="K406" s="152">
        <v>0</v>
      </c>
      <c r="L406" s="144"/>
      <c r="M406" s="144"/>
      <c r="N406" s="270">
        <f>G406</f>
        <v>965311</v>
      </c>
    </row>
    <row r="407" spans="1:14" s="35" customFormat="1" ht="17.25" customHeight="1">
      <c r="A407" s="103"/>
      <c r="B407" s="28" t="s">
        <v>247</v>
      </c>
      <c r="C407" s="21" t="s">
        <v>418</v>
      </c>
      <c r="D407" s="77">
        <v>241328</v>
      </c>
      <c r="E407" s="77"/>
      <c r="F407" s="77"/>
      <c r="G407" s="77">
        <f>D407+E407-F407</f>
        <v>241328</v>
      </c>
      <c r="H407" s="77"/>
      <c r="I407" s="77">
        <v>0</v>
      </c>
      <c r="J407" s="140"/>
      <c r="K407" s="152">
        <v>0</v>
      </c>
      <c r="L407" s="144"/>
      <c r="M407" s="144"/>
      <c r="N407" s="270">
        <f>G407</f>
        <v>241328</v>
      </c>
    </row>
    <row r="408" spans="1:14" s="34" customFormat="1" ht="26.25" customHeight="1">
      <c r="A408" s="100" t="s">
        <v>150</v>
      </c>
      <c r="B408" s="112"/>
      <c r="C408" s="64" t="s">
        <v>151</v>
      </c>
      <c r="D408" s="138">
        <f>SUM(D409:D409)</f>
        <v>500</v>
      </c>
      <c r="E408" s="138">
        <f>SUM(E409:E409)</f>
        <v>0</v>
      </c>
      <c r="F408" s="138">
        <f>SUM(F409:F409)</f>
        <v>0</v>
      </c>
      <c r="G408" s="138">
        <f>SUM(G409:G409)</f>
        <v>500</v>
      </c>
      <c r="H408" s="138">
        <f aca="true" t="shared" si="88" ref="H408:N408">SUM(H409:H409)</f>
        <v>500</v>
      </c>
      <c r="I408" s="138">
        <f t="shared" si="88"/>
        <v>0</v>
      </c>
      <c r="J408" s="138">
        <f t="shared" si="88"/>
        <v>0</v>
      </c>
      <c r="K408" s="138">
        <f t="shared" si="88"/>
        <v>0</v>
      </c>
      <c r="L408" s="138">
        <f t="shared" si="88"/>
        <v>0</v>
      </c>
      <c r="M408" s="138">
        <f t="shared" si="88"/>
        <v>0</v>
      </c>
      <c r="N408" s="139">
        <f t="shared" si="88"/>
        <v>0</v>
      </c>
    </row>
    <row r="409" spans="1:14" s="35" customFormat="1" ht="18" customHeight="1">
      <c r="A409" s="102"/>
      <c r="B409" s="29" t="s">
        <v>748</v>
      </c>
      <c r="C409" s="21" t="s">
        <v>749</v>
      </c>
      <c r="D409" s="77">
        <v>500</v>
      </c>
      <c r="E409" s="77"/>
      <c r="F409" s="77"/>
      <c r="G409" s="77">
        <f>D409+E409-F409</f>
        <v>500</v>
      </c>
      <c r="H409" s="149">
        <f>G409</f>
        <v>500</v>
      </c>
      <c r="I409" s="77"/>
      <c r="J409" s="77"/>
      <c r="K409" s="141"/>
      <c r="L409" s="144"/>
      <c r="M409" s="144"/>
      <c r="N409" s="215"/>
    </row>
    <row r="410" spans="1:14" s="35" customFormat="1" ht="26.25" customHeight="1">
      <c r="A410" s="95" t="s">
        <v>17</v>
      </c>
      <c r="B410" s="111"/>
      <c r="C410" s="64" t="s">
        <v>18</v>
      </c>
      <c r="D410" s="138">
        <f aca="true" t="shared" si="89" ref="D410:N410">D411</f>
        <v>973360</v>
      </c>
      <c r="E410" s="138">
        <f t="shared" si="89"/>
        <v>0</v>
      </c>
      <c r="F410" s="138">
        <f t="shared" si="89"/>
        <v>0</v>
      </c>
      <c r="G410" s="138">
        <f t="shared" si="89"/>
        <v>973360</v>
      </c>
      <c r="H410" s="138">
        <f t="shared" si="89"/>
        <v>973360</v>
      </c>
      <c r="I410" s="138">
        <f t="shared" si="89"/>
        <v>0</v>
      </c>
      <c r="J410" s="138">
        <f t="shared" si="89"/>
        <v>0</v>
      </c>
      <c r="K410" s="138">
        <f t="shared" si="89"/>
        <v>0</v>
      </c>
      <c r="L410" s="138">
        <f t="shared" si="89"/>
        <v>0</v>
      </c>
      <c r="M410" s="138">
        <f t="shared" si="89"/>
        <v>0</v>
      </c>
      <c r="N410" s="139">
        <f t="shared" si="89"/>
        <v>0</v>
      </c>
    </row>
    <row r="411" spans="1:14" s="35" customFormat="1" ht="19.5" customHeight="1">
      <c r="A411" s="97"/>
      <c r="B411" s="29" t="s">
        <v>42</v>
      </c>
      <c r="C411" s="21" t="s">
        <v>69</v>
      </c>
      <c r="D411" s="77">
        <v>973360</v>
      </c>
      <c r="E411" s="77"/>
      <c r="F411" s="77"/>
      <c r="G411" s="77">
        <f>D411+E411-F411</f>
        <v>973360</v>
      </c>
      <c r="H411" s="77">
        <f>G411</f>
        <v>973360</v>
      </c>
      <c r="I411" s="77"/>
      <c r="J411" s="140">
        <v>0</v>
      </c>
      <c r="K411" s="141">
        <v>0</v>
      </c>
      <c r="L411" s="144"/>
      <c r="M411" s="144"/>
      <c r="N411" s="215"/>
    </row>
    <row r="412" spans="1:14" s="35" customFormat="1" ht="19.5" customHeight="1">
      <c r="A412" s="222" t="s">
        <v>682</v>
      </c>
      <c r="B412" s="231"/>
      <c r="C412" s="213" t="s">
        <v>805</v>
      </c>
      <c r="D412" s="214">
        <f>D413+D414</f>
        <v>1457009</v>
      </c>
      <c r="E412" s="214">
        <f aca="true" t="shared" si="90" ref="E412:N412">E413+E414</f>
        <v>10706</v>
      </c>
      <c r="F412" s="214">
        <f t="shared" si="90"/>
        <v>0</v>
      </c>
      <c r="G412" s="214">
        <f t="shared" si="90"/>
        <v>1467715</v>
      </c>
      <c r="H412" s="214">
        <f t="shared" si="90"/>
        <v>77436</v>
      </c>
      <c r="I412" s="214">
        <f t="shared" si="90"/>
        <v>0</v>
      </c>
      <c r="J412" s="214">
        <f t="shared" si="90"/>
        <v>0</v>
      </c>
      <c r="K412" s="214">
        <f t="shared" si="90"/>
        <v>0</v>
      </c>
      <c r="L412" s="214">
        <f t="shared" si="90"/>
        <v>0</v>
      </c>
      <c r="M412" s="214">
        <f t="shared" si="90"/>
        <v>0</v>
      </c>
      <c r="N412" s="266">
        <f t="shared" si="90"/>
        <v>1390279</v>
      </c>
    </row>
    <row r="413" spans="1:14" s="35" customFormat="1" ht="33.75" customHeight="1">
      <c r="A413" s="223"/>
      <c r="B413" s="157" t="s">
        <v>598</v>
      </c>
      <c r="C413" s="153" t="s">
        <v>599</v>
      </c>
      <c r="D413" s="149">
        <v>77436</v>
      </c>
      <c r="E413" s="149"/>
      <c r="F413" s="149"/>
      <c r="G413" s="149">
        <f>D413+E413-F413</f>
        <v>77436</v>
      </c>
      <c r="H413" s="149">
        <f>G413</f>
        <v>77436</v>
      </c>
      <c r="I413" s="149"/>
      <c r="J413" s="149"/>
      <c r="K413" s="149"/>
      <c r="L413" s="149"/>
      <c r="M413" s="149"/>
      <c r="N413" s="178"/>
    </row>
    <row r="414" spans="1:14" s="35" customFormat="1" ht="18.75" customHeight="1">
      <c r="A414" s="97"/>
      <c r="B414" s="29" t="s">
        <v>776</v>
      </c>
      <c r="C414" s="21" t="s">
        <v>418</v>
      </c>
      <c r="D414" s="77">
        <v>1379573</v>
      </c>
      <c r="E414" s="77">
        <v>10706</v>
      </c>
      <c r="F414" s="77"/>
      <c r="G414" s="149">
        <f>D414+E414-F414</f>
        <v>1390279</v>
      </c>
      <c r="H414" s="77"/>
      <c r="I414" s="77"/>
      <c r="J414" s="140"/>
      <c r="K414" s="141"/>
      <c r="L414" s="144"/>
      <c r="M414" s="144"/>
      <c r="N414" s="270">
        <f>G414</f>
        <v>1390279</v>
      </c>
    </row>
    <row r="415" spans="1:14" s="35" customFormat="1" ht="17.25" customHeight="1">
      <c r="A415" s="98" t="s">
        <v>828</v>
      </c>
      <c r="B415" s="113"/>
      <c r="C415" s="43" t="s">
        <v>836</v>
      </c>
      <c r="D415" s="142">
        <f aca="true" t="shared" si="91" ref="D415:N415">D416+D436+D459+D474+D481+D500+D508</f>
        <v>4396580</v>
      </c>
      <c r="E415" s="142">
        <f t="shared" si="91"/>
        <v>0</v>
      </c>
      <c r="F415" s="142">
        <f t="shared" si="91"/>
        <v>0</v>
      </c>
      <c r="G415" s="142">
        <f t="shared" si="91"/>
        <v>4396580</v>
      </c>
      <c r="H415" s="142">
        <f t="shared" si="91"/>
        <v>4396580</v>
      </c>
      <c r="I415" s="142">
        <f t="shared" si="91"/>
        <v>1802238</v>
      </c>
      <c r="J415" s="142">
        <f t="shared" si="91"/>
        <v>310420</v>
      </c>
      <c r="K415" s="142">
        <f t="shared" si="91"/>
        <v>142464</v>
      </c>
      <c r="L415" s="142">
        <f t="shared" si="91"/>
        <v>0</v>
      </c>
      <c r="M415" s="142">
        <f t="shared" si="91"/>
        <v>0</v>
      </c>
      <c r="N415" s="143">
        <f t="shared" si="91"/>
        <v>0</v>
      </c>
    </row>
    <row r="416" spans="1:14" s="35" customFormat="1" ht="14.25" customHeight="1">
      <c r="A416" s="100" t="s">
        <v>830</v>
      </c>
      <c r="B416" s="112"/>
      <c r="C416" s="64" t="s">
        <v>71</v>
      </c>
      <c r="D416" s="138">
        <f>SUM(D417:D435)</f>
        <v>1283078</v>
      </c>
      <c r="E416" s="138">
        <f>SUM(E417:E435)</f>
        <v>0</v>
      </c>
      <c r="F416" s="138">
        <f>SUM(F417:F435)</f>
        <v>0</v>
      </c>
      <c r="G416" s="138">
        <f>SUM(G417:G435)</f>
        <v>1283078</v>
      </c>
      <c r="H416" s="138">
        <f aca="true" t="shared" si="92" ref="H416:N416">SUM(H417:H435)</f>
        <v>1283078</v>
      </c>
      <c r="I416" s="138">
        <f t="shared" si="92"/>
        <v>556735</v>
      </c>
      <c r="J416" s="138">
        <f t="shared" si="92"/>
        <v>89627</v>
      </c>
      <c r="K416" s="138">
        <f t="shared" si="92"/>
        <v>58654</v>
      </c>
      <c r="L416" s="138">
        <f t="shared" si="92"/>
        <v>0</v>
      </c>
      <c r="M416" s="138">
        <f t="shared" si="92"/>
        <v>0</v>
      </c>
      <c r="N416" s="139">
        <f t="shared" si="92"/>
        <v>0</v>
      </c>
    </row>
    <row r="417" spans="1:14" s="35" customFormat="1" ht="21" customHeight="1">
      <c r="A417" s="156"/>
      <c r="B417" s="157" t="s">
        <v>898</v>
      </c>
      <c r="C417" s="21" t="s">
        <v>243</v>
      </c>
      <c r="D417" s="149">
        <v>58654</v>
      </c>
      <c r="E417" s="149"/>
      <c r="F417" s="149"/>
      <c r="G417" s="149">
        <f>D417+E417-F417</f>
        <v>58654</v>
      </c>
      <c r="H417" s="149">
        <f>G417</f>
        <v>58654</v>
      </c>
      <c r="I417" s="149"/>
      <c r="J417" s="149"/>
      <c r="K417" s="149">
        <f>H417</f>
        <v>58654</v>
      </c>
      <c r="L417" s="149"/>
      <c r="M417" s="149"/>
      <c r="N417" s="178"/>
    </row>
    <row r="418" spans="1:14" s="35" customFormat="1" ht="15.75" customHeight="1">
      <c r="A418" s="103"/>
      <c r="B418" s="29" t="s">
        <v>72</v>
      </c>
      <c r="C418" s="22" t="s">
        <v>73</v>
      </c>
      <c r="D418" s="77">
        <v>100967</v>
      </c>
      <c r="E418" s="77"/>
      <c r="F418" s="77"/>
      <c r="G418" s="149">
        <f aca="true" t="shared" si="93" ref="G418:G435">D418+E418-F418</f>
        <v>100967</v>
      </c>
      <c r="H418" s="149">
        <f aca="true" t="shared" si="94" ref="H418:H435">G418</f>
        <v>100967</v>
      </c>
      <c r="I418" s="77"/>
      <c r="J418" s="140"/>
      <c r="K418" s="141"/>
      <c r="L418" s="144"/>
      <c r="M418" s="144"/>
      <c r="N418" s="215"/>
    </row>
    <row r="419" spans="1:14" s="35" customFormat="1" ht="15.75" customHeight="1">
      <c r="A419" s="103"/>
      <c r="B419" s="29" t="s">
        <v>741</v>
      </c>
      <c r="C419" s="21" t="s">
        <v>153</v>
      </c>
      <c r="D419" s="77">
        <v>532800</v>
      </c>
      <c r="E419" s="77"/>
      <c r="F419" s="77"/>
      <c r="G419" s="149">
        <f t="shared" si="93"/>
        <v>532800</v>
      </c>
      <c r="H419" s="149">
        <f t="shared" si="94"/>
        <v>532800</v>
      </c>
      <c r="I419" s="77">
        <f>H419</f>
        <v>532800</v>
      </c>
      <c r="J419" s="140"/>
      <c r="K419" s="141"/>
      <c r="L419" s="144"/>
      <c r="M419" s="144"/>
      <c r="N419" s="215"/>
    </row>
    <row r="420" spans="1:14" s="35" customFormat="1" ht="15" customHeight="1">
      <c r="A420" s="103"/>
      <c r="B420" s="29" t="s">
        <v>744</v>
      </c>
      <c r="C420" s="21" t="s">
        <v>745</v>
      </c>
      <c r="D420" s="77">
        <v>23935</v>
      </c>
      <c r="E420" s="77"/>
      <c r="F420" s="77"/>
      <c r="G420" s="149">
        <f t="shared" si="93"/>
        <v>23935</v>
      </c>
      <c r="H420" s="149">
        <f t="shared" si="94"/>
        <v>23935</v>
      </c>
      <c r="I420" s="77">
        <f>H420</f>
        <v>23935</v>
      </c>
      <c r="J420" s="140"/>
      <c r="K420" s="141"/>
      <c r="L420" s="144"/>
      <c r="M420" s="144"/>
      <c r="N420" s="215"/>
    </row>
    <row r="421" spans="1:14" s="35" customFormat="1" ht="15" customHeight="1">
      <c r="A421" s="103"/>
      <c r="B421" s="106" t="s">
        <v>789</v>
      </c>
      <c r="C421" s="21" t="s">
        <v>803</v>
      </c>
      <c r="D421" s="77">
        <v>76413</v>
      </c>
      <c r="E421" s="77"/>
      <c r="F421" s="77"/>
      <c r="G421" s="149">
        <f t="shared" si="93"/>
        <v>76413</v>
      </c>
      <c r="H421" s="149">
        <f t="shared" si="94"/>
        <v>76413</v>
      </c>
      <c r="I421" s="77"/>
      <c r="J421" s="140">
        <f>H421</f>
        <v>76413</v>
      </c>
      <c r="K421" s="141"/>
      <c r="L421" s="144"/>
      <c r="M421" s="144"/>
      <c r="N421" s="215"/>
    </row>
    <row r="422" spans="1:14" s="35" customFormat="1" ht="13.5" customHeight="1">
      <c r="A422" s="103"/>
      <c r="B422" s="106" t="s">
        <v>746</v>
      </c>
      <c r="C422" s="21" t="s">
        <v>747</v>
      </c>
      <c r="D422" s="77">
        <v>13214</v>
      </c>
      <c r="E422" s="77"/>
      <c r="F422" s="77"/>
      <c r="G422" s="149">
        <f t="shared" si="93"/>
        <v>13214</v>
      </c>
      <c r="H422" s="149">
        <f t="shared" si="94"/>
        <v>13214</v>
      </c>
      <c r="I422" s="77"/>
      <c r="J422" s="140">
        <f>H422</f>
        <v>13214</v>
      </c>
      <c r="K422" s="141"/>
      <c r="L422" s="144"/>
      <c r="M422" s="144"/>
      <c r="N422" s="215"/>
    </row>
    <row r="423" spans="1:14" s="35" customFormat="1" ht="14.25" customHeight="1">
      <c r="A423" s="103"/>
      <c r="B423" s="29" t="s">
        <v>748</v>
      </c>
      <c r="C423" s="22" t="s">
        <v>858</v>
      </c>
      <c r="D423" s="77">
        <v>143344</v>
      </c>
      <c r="E423" s="77"/>
      <c r="F423" s="77"/>
      <c r="G423" s="149">
        <f t="shared" si="93"/>
        <v>143344</v>
      </c>
      <c r="H423" s="149">
        <f t="shared" si="94"/>
        <v>143344</v>
      </c>
      <c r="I423" s="77"/>
      <c r="J423" s="140"/>
      <c r="K423" s="141"/>
      <c r="L423" s="144"/>
      <c r="M423" s="144"/>
      <c r="N423" s="215"/>
    </row>
    <row r="424" spans="1:14" s="35" customFormat="1" ht="16.5" customHeight="1">
      <c r="A424" s="103"/>
      <c r="B424" s="29" t="s">
        <v>818</v>
      </c>
      <c r="C424" s="22" t="s">
        <v>74</v>
      </c>
      <c r="D424" s="77">
        <v>140160</v>
      </c>
      <c r="E424" s="77"/>
      <c r="F424" s="77"/>
      <c r="G424" s="149">
        <f t="shared" si="93"/>
        <v>140160</v>
      </c>
      <c r="H424" s="149">
        <f t="shared" si="94"/>
        <v>140160</v>
      </c>
      <c r="I424" s="77"/>
      <c r="J424" s="140"/>
      <c r="K424" s="141"/>
      <c r="L424" s="144"/>
      <c r="M424" s="144"/>
      <c r="N424" s="215"/>
    </row>
    <row r="425" spans="1:14" s="35" customFormat="1" ht="15.75" customHeight="1">
      <c r="A425" s="103"/>
      <c r="B425" s="29" t="s">
        <v>77</v>
      </c>
      <c r="C425" s="22" t="s">
        <v>78</v>
      </c>
      <c r="D425" s="77">
        <v>6000</v>
      </c>
      <c r="E425" s="77"/>
      <c r="F425" s="77"/>
      <c r="G425" s="149">
        <f t="shared" si="93"/>
        <v>6000</v>
      </c>
      <c r="H425" s="149">
        <f t="shared" si="94"/>
        <v>6000</v>
      </c>
      <c r="I425" s="77"/>
      <c r="J425" s="140"/>
      <c r="K425" s="141"/>
      <c r="L425" s="144"/>
      <c r="M425" s="144"/>
      <c r="N425" s="215"/>
    </row>
    <row r="426" spans="1:14" s="35" customFormat="1" ht="16.5" customHeight="1">
      <c r="A426" s="103"/>
      <c r="B426" s="29" t="s">
        <v>750</v>
      </c>
      <c r="C426" s="22" t="s">
        <v>821</v>
      </c>
      <c r="D426" s="77">
        <v>107800</v>
      </c>
      <c r="E426" s="77"/>
      <c r="F426" s="77"/>
      <c r="G426" s="149">
        <f t="shared" si="93"/>
        <v>107800</v>
      </c>
      <c r="H426" s="149">
        <f t="shared" si="94"/>
        <v>107800</v>
      </c>
      <c r="I426" s="77"/>
      <c r="J426" s="140"/>
      <c r="K426" s="141"/>
      <c r="L426" s="144"/>
      <c r="M426" s="144"/>
      <c r="N426" s="215"/>
    </row>
    <row r="427" spans="1:14" s="35" customFormat="1" ht="16.5" customHeight="1">
      <c r="A427" s="103"/>
      <c r="B427" s="29" t="s">
        <v>809</v>
      </c>
      <c r="C427" s="22" t="s">
        <v>810</v>
      </c>
      <c r="D427" s="77">
        <v>1400</v>
      </c>
      <c r="E427" s="77"/>
      <c r="F427" s="77"/>
      <c r="G427" s="149">
        <f t="shared" si="93"/>
        <v>1400</v>
      </c>
      <c r="H427" s="149">
        <f t="shared" si="94"/>
        <v>1400</v>
      </c>
      <c r="I427" s="77"/>
      <c r="J427" s="140"/>
      <c r="K427" s="141"/>
      <c r="L427" s="144"/>
      <c r="M427" s="144"/>
      <c r="N427" s="215"/>
    </row>
    <row r="428" spans="1:14" s="35" customFormat="1" ht="16.5" customHeight="1">
      <c r="A428" s="103"/>
      <c r="B428" s="29" t="s">
        <v>753</v>
      </c>
      <c r="C428" s="22" t="s">
        <v>823</v>
      </c>
      <c r="D428" s="77">
        <v>44900</v>
      </c>
      <c r="E428" s="77"/>
      <c r="F428" s="77"/>
      <c r="G428" s="149">
        <f t="shared" si="93"/>
        <v>44900</v>
      </c>
      <c r="H428" s="149">
        <f t="shared" si="94"/>
        <v>44900</v>
      </c>
      <c r="I428" s="77"/>
      <c r="J428" s="140"/>
      <c r="K428" s="141"/>
      <c r="L428" s="144"/>
      <c r="M428" s="144"/>
      <c r="N428" s="215"/>
    </row>
    <row r="429" spans="1:14" s="35" customFormat="1" ht="16.5" customHeight="1">
      <c r="A429" s="103"/>
      <c r="B429" s="29" t="s">
        <v>93</v>
      </c>
      <c r="C429" s="21" t="s">
        <v>97</v>
      </c>
      <c r="D429" s="77">
        <v>3600</v>
      </c>
      <c r="E429" s="77"/>
      <c r="F429" s="77"/>
      <c r="G429" s="149">
        <f t="shared" si="93"/>
        <v>3600</v>
      </c>
      <c r="H429" s="149">
        <f t="shared" si="94"/>
        <v>3600</v>
      </c>
      <c r="I429" s="77"/>
      <c r="J429" s="140"/>
      <c r="K429" s="141"/>
      <c r="L429" s="144"/>
      <c r="M429" s="144"/>
      <c r="N429" s="215"/>
    </row>
    <row r="430" spans="1:14" s="35" customFormat="1" ht="16.5" customHeight="1">
      <c r="A430" s="103"/>
      <c r="B430" s="29" t="s">
        <v>755</v>
      </c>
      <c r="C430" s="22" t="s">
        <v>756</v>
      </c>
      <c r="D430" s="77">
        <v>3600</v>
      </c>
      <c r="E430" s="77"/>
      <c r="F430" s="77"/>
      <c r="G430" s="149">
        <f t="shared" si="93"/>
        <v>3600</v>
      </c>
      <c r="H430" s="149">
        <f t="shared" si="94"/>
        <v>3600</v>
      </c>
      <c r="I430" s="77"/>
      <c r="J430" s="140"/>
      <c r="K430" s="141"/>
      <c r="L430" s="144"/>
      <c r="M430" s="144"/>
      <c r="N430" s="215"/>
    </row>
    <row r="431" spans="1:14" s="35" customFormat="1" ht="16.5" customHeight="1">
      <c r="A431" s="103"/>
      <c r="B431" s="29" t="s">
        <v>757</v>
      </c>
      <c r="C431" s="22" t="s">
        <v>758</v>
      </c>
      <c r="D431" s="77">
        <v>1392</v>
      </c>
      <c r="E431" s="77"/>
      <c r="F431" s="77"/>
      <c r="G431" s="149">
        <f t="shared" si="93"/>
        <v>1392</v>
      </c>
      <c r="H431" s="149">
        <f t="shared" si="94"/>
        <v>1392</v>
      </c>
      <c r="I431" s="77"/>
      <c r="J431" s="140"/>
      <c r="K431" s="141"/>
      <c r="L431" s="144"/>
      <c r="M431" s="144"/>
      <c r="N431" s="215"/>
    </row>
    <row r="432" spans="1:14" s="35" customFormat="1" ht="15" customHeight="1">
      <c r="A432" s="103"/>
      <c r="B432" s="29" t="s">
        <v>759</v>
      </c>
      <c r="C432" s="22" t="s">
        <v>760</v>
      </c>
      <c r="D432" s="77">
        <v>20399</v>
      </c>
      <c r="E432" s="77"/>
      <c r="F432" s="77"/>
      <c r="G432" s="149">
        <f t="shared" si="93"/>
        <v>20399</v>
      </c>
      <c r="H432" s="149">
        <f t="shared" si="94"/>
        <v>20399</v>
      </c>
      <c r="I432" s="77"/>
      <c r="J432" s="140"/>
      <c r="K432" s="141"/>
      <c r="L432" s="144"/>
      <c r="M432" s="144"/>
      <c r="N432" s="215"/>
    </row>
    <row r="433" spans="1:14" s="35" customFormat="1" ht="15" customHeight="1">
      <c r="A433" s="103"/>
      <c r="B433" s="29" t="s">
        <v>94</v>
      </c>
      <c r="C433" s="21" t="s">
        <v>450</v>
      </c>
      <c r="D433" s="77">
        <v>3000</v>
      </c>
      <c r="E433" s="77"/>
      <c r="F433" s="77"/>
      <c r="G433" s="149">
        <f t="shared" si="93"/>
        <v>3000</v>
      </c>
      <c r="H433" s="149">
        <f t="shared" si="94"/>
        <v>3000</v>
      </c>
      <c r="I433" s="77"/>
      <c r="J433" s="140"/>
      <c r="K433" s="141"/>
      <c r="L433" s="144"/>
      <c r="M433" s="144"/>
      <c r="N433" s="215"/>
    </row>
    <row r="434" spans="1:14" s="35" customFormat="1" ht="15" customHeight="1">
      <c r="A434" s="103"/>
      <c r="B434" s="29" t="s">
        <v>95</v>
      </c>
      <c r="C434" s="21" t="s">
        <v>99</v>
      </c>
      <c r="D434" s="77">
        <v>500</v>
      </c>
      <c r="E434" s="77"/>
      <c r="F434" s="77"/>
      <c r="G434" s="149">
        <f t="shared" si="93"/>
        <v>500</v>
      </c>
      <c r="H434" s="149">
        <f t="shared" si="94"/>
        <v>500</v>
      </c>
      <c r="I434" s="77"/>
      <c r="J434" s="140"/>
      <c r="K434" s="141"/>
      <c r="L434" s="144"/>
      <c r="M434" s="144"/>
      <c r="N434" s="215"/>
    </row>
    <row r="435" spans="1:14" s="35" customFormat="1" ht="15" customHeight="1">
      <c r="A435" s="103"/>
      <c r="B435" s="29" t="s">
        <v>96</v>
      </c>
      <c r="C435" s="21" t="s">
        <v>100</v>
      </c>
      <c r="D435" s="77">
        <v>1000</v>
      </c>
      <c r="E435" s="77"/>
      <c r="F435" s="77"/>
      <c r="G435" s="149">
        <f t="shared" si="93"/>
        <v>1000</v>
      </c>
      <c r="H435" s="149">
        <f t="shared" si="94"/>
        <v>1000</v>
      </c>
      <c r="I435" s="77"/>
      <c r="J435" s="140"/>
      <c r="K435" s="141"/>
      <c r="L435" s="144"/>
      <c r="M435" s="144"/>
      <c r="N435" s="215"/>
    </row>
    <row r="436" spans="1:14" s="35" customFormat="1" ht="15.75" customHeight="1">
      <c r="A436" s="100" t="s">
        <v>832</v>
      </c>
      <c r="B436" s="112"/>
      <c r="C436" s="64" t="s">
        <v>76</v>
      </c>
      <c r="D436" s="138">
        <f>SUM(D437:D458)</f>
        <v>1115696</v>
      </c>
      <c r="E436" s="138">
        <f aca="true" t="shared" si="95" ref="E436:N436">SUM(E437:E458)</f>
        <v>0</v>
      </c>
      <c r="F436" s="138">
        <f t="shared" si="95"/>
        <v>0</v>
      </c>
      <c r="G436" s="138">
        <f t="shared" si="95"/>
        <v>1115696</v>
      </c>
      <c r="H436" s="138">
        <f t="shared" si="95"/>
        <v>1115696</v>
      </c>
      <c r="I436" s="138">
        <f t="shared" si="95"/>
        <v>542689</v>
      </c>
      <c r="J436" s="138">
        <f t="shared" si="95"/>
        <v>95687</v>
      </c>
      <c r="K436" s="138">
        <f t="shared" si="95"/>
        <v>41096</v>
      </c>
      <c r="L436" s="138">
        <f t="shared" si="95"/>
        <v>0</v>
      </c>
      <c r="M436" s="138">
        <f t="shared" si="95"/>
        <v>0</v>
      </c>
      <c r="N436" s="139">
        <f t="shared" si="95"/>
        <v>0</v>
      </c>
    </row>
    <row r="437" spans="1:14" s="35" customFormat="1" ht="23.25" customHeight="1">
      <c r="A437" s="156"/>
      <c r="B437" s="157" t="s">
        <v>114</v>
      </c>
      <c r="C437" s="153" t="s">
        <v>480</v>
      </c>
      <c r="D437" s="149">
        <v>41096</v>
      </c>
      <c r="E437" s="149"/>
      <c r="F437" s="149"/>
      <c r="G437" s="77">
        <f>D437+E437-F437</f>
        <v>41096</v>
      </c>
      <c r="H437" s="77">
        <f>G437</f>
        <v>41096</v>
      </c>
      <c r="I437" s="149"/>
      <c r="J437" s="149"/>
      <c r="K437" s="149">
        <f>H437</f>
        <v>41096</v>
      </c>
      <c r="L437" s="149"/>
      <c r="M437" s="149"/>
      <c r="N437" s="178"/>
    </row>
    <row r="438" spans="1:14" s="35" customFormat="1" ht="19.5" customHeight="1">
      <c r="A438" s="97"/>
      <c r="B438" s="29" t="s">
        <v>741</v>
      </c>
      <c r="C438" s="21" t="s">
        <v>153</v>
      </c>
      <c r="D438" s="77">
        <v>506311</v>
      </c>
      <c r="E438" s="77"/>
      <c r="F438" s="77"/>
      <c r="G438" s="77">
        <f>D438+E438-F438</f>
        <v>506311</v>
      </c>
      <c r="H438" s="77">
        <f>G438</f>
        <v>506311</v>
      </c>
      <c r="I438" s="77">
        <f>H438</f>
        <v>506311</v>
      </c>
      <c r="J438" s="140"/>
      <c r="K438" s="141"/>
      <c r="L438" s="144"/>
      <c r="M438" s="144"/>
      <c r="N438" s="215"/>
    </row>
    <row r="439" spans="1:14" s="35" customFormat="1" ht="17.25" customHeight="1">
      <c r="A439" s="97"/>
      <c r="B439" s="29" t="s">
        <v>744</v>
      </c>
      <c r="C439" s="21" t="s">
        <v>745</v>
      </c>
      <c r="D439" s="77">
        <v>36298</v>
      </c>
      <c r="E439" s="77"/>
      <c r="F439" s="77"/>
      <c r="G439" s="77">
        <f aca="true" t="shared" si="96" ref="G439:G458">D439+E439-F439</f>
        <v>36298</v>
      </c>
      <c r="H439" s="77">
        <f aca="true" t="shared" si="97" ref="H439:H458">G439</f>
        <v>36298</v>
      </c>
      <c r="I439" s="77">
        <f>H439</f>
        <v>36298</v>
      </c>
      <c r="J439" s="140"/>
      <c r="K439" s="141"/>
      <c r="L439" s="144"/>
      <c r="M439" s="144"/>
      <c r="N439" s="215"/>
    </row>
    <row r="440" spans="1:14" s="35" customFormat="1" ht="18" customHeight="1">
      <c r="A440" s="97"/>
      <c r="B440" s="106" t="s">
        <v>789</v>
      </c>
      <c r="C440" s="21" t="s">
        <v>803</v>
      </c>
      <c r="D440" s="77">
        <v>82393</v>
      </c>
      <c r="E440" s="77"/>
      <c r="F440" s="77"/>
      <c r="G440" s="77">
        <f t="shared" si="96"/>
        <v>82393</v>
      </c>
      <c r="H440" s="77">
        <f t="shared" si="97"/>
        <v>82393</v>
      </c>
      <c r="I440" s="77"/>
      <c r="J440" s="140">
        <f>H440</f>
        <v>82393</v>
      </c>
      <c r="K440" s="141"/>
      <c r="L440" s="144"/>
      <c r="M440" s="144"/>
      <c r="N440" s="215"/>
    </row>
    <row r="441" spans="1:14" s="35" customFormat="1" ht="15.75" customHeight="1">
      <c r="A441" s="97"/>
      <c r="B441" s="29" t="s">
        <v>746</v>
      </c>
      <c r="C441" s="22" t="s">
        <v>747</v>
      </c>
      <c r="D441" s="77">
        <v>13294</v>
      </c>
      <c r="E441" s="77"/>
      <c r="F441" s="77"/>
      <c r="G441" s="77">
        <f t="shared" si="96"/>
        <v>13294</v>
      </c>
      <c r="H441" s="77">
        <f t="shared" si="97"/>
        <v>13294</v>
      </c>
      <c r="I441" s="77"/>
      <c r="J441" s="140">
        <f>H441</f>
        <v>13294</v>
      </c>
      <c r="K441" s="141"/>
      <c r="L441" s="144"/>
      <c r="M441" s="144"/>
      <c r="N441" s="215"/>
    </row>
    <row r="442" spans="1:14" s="35" customFormat="1" ht="15.75" customHeight="1">
      <c r="A442" s="97"/>
      <c r="B442" s="29" t="s">
        <v>370</v>
      </c>
      <c r="C442" s="22" t="s">
        <v>371</v>
      </c>
      <c r="D442" s="77">
        <v>80</v>
      </c>
      <c r="E442" s="77"/>
      <c r="F442" s="77"/>
      <c r="G442" s="77">
        <f t="shared" si="96"/>
        <v>80</v>
      </c>
      <c r="H442" s="77">
        <f t="shared" si="97"/>
        <v>80</v>
      </c>
      <c r="I442" s="77">
        <f>H442</f>
        <v>80</v>
      </c>
      <c r="J442" s="140"/>
      <c r="K442" s="141"/>
      <c r="L442" s="144"/>
      <c r="M442" s="144"/>
      <c r="N442" s="215"/>
    </row>
    <row r="443" spans="1:14" s="35" customFormat="1" ht="15.75" customHeight="1">
      <c r="A443" s="97"/>
      <c r="B443" s="29" t="s">
        <v>748</v>
      </c>
      <c r="C443" s="22" t="s">
        <v>858</v>
      </c>
      <c r="D443" s="77">
        <v>98033</v>
      </c>
      <c r="E443" s="77"/>
      <c r="F443" s="77"/>
      <c r="G443" s="77">
        <f t="shared" si="96"/>
        <v>98033</v>
      </c>
      <c r="H443" s="77">
        <f t="shared" si="97"/>
        <v>98033</v>
      </c>
      <c r="I443" s="77"/>
      <c r="J443" s="140"/>
      <c r="K443" s="141"/>
      <c r="L443" s="144"/>
      <c r="M443" s="144"/>
      <c r="N443" s="215"/>
    </row>
    <row r="444" spans="1:14" s="35" customFormat="1" ht="16.5" customHeight="1">
      <c r="A444" s="97"/>
      <c r="B444" s="29" t="s">
        <v>818</v>
      </c>
      <c r="C444" s="22" t="s">
        <v>74</v>
      </c>
      <c r="D444" s="77">
        <v>500</v>
      </c>
      <c r="E444" s="77"/>
      <c r="F444" s="77"/>
      <c r="G444" s="77">
        <f t="shared" si="96"/>
        <v>500</v>
      </c>
      <c r="H444" s="77">
        <f t="shared" si="97"/>
        <v>500</v>
      </c>
      <c r="I444" s="77"/>
      <c r="J444" s="140"/>
      <c r="K444" s="141"/>
      <c r="L444" s="144"/>
      <c r="M444" s="144"/>
      <c r="N444" s="215"/>
    </row>
    <row r="445" spans="1:14" s="35" customFormat="1" ht="16.5" customHeight="1">
      <c r="A445" s="97"/>
      <c r="B445" s="29" t="s">
        <v>77</v>
      </c>
      <c r="C445" s="22" t="s">
        <v>78</v>
      </c>
      <c r="D445" s="77">
        <v>7900</v>
      </c>
      <c r="E445" s="77"/>
      <c r="F445" s="77"/>
      <c r="G445" s="77">
        <f t="shared" si="96"/>
        <v>7900</v>
      </c>
      <c r="H445" s="77">
        <f t="shared" si="97"/>
        <v>7900</v>
      </c>
      <c r="I445" s="77"/>
      <c r="J445" s="140"/>
      <c r="K445" s="141"/>
      <c r="L445" s="144"/>
      <c r="M445" s="144"/>
      <c r="N445" s="215"/>
    </row>
    <row r="446" spans="1:14" s="35" customFormat="1" ht="14.25" customHeight="1">
      <c r="A446" s="97"/>
      <c r="B446" s="29" t="s">
        <v>750</v>
      </c>
      <c r="C446" s="22" t="s">
        <v>821</v>
      </c>
      <c r="D446" s="77">
        <v>70000</v>
      </c>
      <c r="E446" s="77"/>
      <c r="F446" s="77"/>
      <c r="G446" s="77">
        <f t="shared" si="96"/>
        <v>70000</v>
      </c>
      <c r="H446" s="77">
        <f t="shared" si="97"/>
        <v>70000</v>
      </c>
      <c r="I446" s="77"/>
      <c r="J446" s="140"/>
      <c r="K446" s="141"/>
      <c r="L446" s="144"/>
      <c r="M446" s="144"/>
      <c r="N446" s="215"/>
    </row>
    <row r="447" spans="1:14" s="35" customFormat="1" ht="14.25" customHeight="1">
      <c r="A447" s="97"/>
      <c r="B447" s="29" t="s">
        <v>809</v>
      </c>
      <c r="C447" s="22" t="s">
        <v>810</v>
      </c>
      <c r="D447" s="77">
        <v>400</v>
      </c>
      <c r="E447" s="77"/>
      <c r="F447" s="77"/>
      <c r="G447" s="77">
        <f t="shared" si="96"/>
        <v>400</v>
      </c>
      <c r="H447" s="77">
        <f t="shared" si="97"/>
        <v>400</v>
      </c>
      <c r="I447" s="77"/>
      <c r="J447" s="140"/>
      <c r="K447" s="141"/>
      <c r="L447" s="144"/>
      <c r="M447" s="144"/>
      <c r="N447" s="215"/>
    </row>
    <row r="448" spans="1:14" s="35" customFormat="1" ht="14.25" customHeight="1">
      <c r="A448" s="97"/>
      <c r="B448" s="269">
        <v>4300</v>
      </c>
      <c r="C448" s="22" t="s">
        <v>823</v>
      </c>
      <c r="D448" s="77">
        <v>226148</v>
      </c>
      <c r="E448" s="77"/>
      <c r="F448" s="77"/>
      <c r="G448" s="77">
        <f t="shared" si="96"/>
        <v>226148</v>
      </c>
      <c r="H448" s="77">
        <f t="shared" si="97"/>
        <v>226148</v>
      </c>
      <c r="I448" s="77"/>
      <c r="J448" s="140"/>
      <c r="K448" s="141"/>
      <c r="L448" s="144"/>
      <c r="M448" s="144"/>
      <c r="N448" s="215"/>
    </row>
    <row r="449" spans="1:14" s="35" customFormat="1" ht="15.75" customHeight="1">
      <c r="A449" s="97"/>
      <c r="B449" s="29" t="s">
        <v>372</v>
      </c>
      <c r="C449" s="22" t="s">
        <v>373</v>
      </c>
      <c r="D449" s="77">
        <v>792</v>
      </c>
      <c r="E449" s="77"/>
      <c r="F449" s="77"/>
      <c r="G449" s="77">
        <f t="shared" si="96"/>
        <v>792</v>
      </c>
      <c r="H449" s="77">
        <f t="shared" si="97"/>
        <v>792</v>
      </c>
      <c r="I449" s="77"/>
      <c r="J449" s="140"/>
      <c r="K449" s="141"/>
      <c r="L449" s="144"/>
      <c r="M449" s="144"/>
      <c r="N449" s="215"/>
    </row>
    <row r="450" spans="1:14" s="35" customFormat="1" ht="15.75" customHeight="1">
      <c r="A450" s="97"/>
      <c r="B450" s="29" t="s">
        <v>101</v>
      </c>
      <c r="C450" s="21" t="s">
        <v>103</v>
      </c>
      <c r="D450" s="77">
        <v>600</v>
      </c>
      <c r="E450" s="77"/>
      <c r="F450" s="77"/>
      <c r="G450" s="77">
        <f t="shared" si="96"/>
        <v>600</v>
      </c>
      <c r="H450" s="77">
        <f t="shared" si="97"/>
        <v>600</v>
      </c>
      <c r="I450" s="77"/>
      <c r="J450" s="140"/>
      <c r="K450" s="141"/>
      <c r="L450" s="144"/>
      <c r="M450" s="144"/>
      <c r="N450" s="215"/>
    </row>
    <row r="451" spans="1:14" s="35" customFormat="1" ht="15.75" customHeight="1">
      <c r="A451" s="97"/>
      <c r="B451" s="29" t="s">
        <v>93</v>
      </c>
      <c r="C451" s="21" t="s">
        <v>97</v>
      </c>
      <c r="D451" s="77">
        <v>1300</v>
      </c>
      <c r="E451" s="77"/>
      <c r="F451" s="77"/>
      <c r="G451" s="77">
        <f t="shared" si="96"/>
        <v>1300</v>
      </c>
      <c r="H451" s="77">
        <f t="shared" si="97"/>
        <v>1300</v>
      </c>
      <c r="I451" s="77"/>
      <c r="J451" s="140"/>
      <c r="K451" s="141"/>
      <c r="L451" s="144"/>
      <c r="M451" s="144"/>
      <c r="N451" s="215"/>
    </row>
    <row r="452" spans="1:14" s="35" customFormat="1" ht="15.75" customHeight="1">
      <c r="A452" s="97"/>
      <c r="B452" s="29" t="s">
        <v>755</v>
      </c>
      <c r="C452" s="22" t="s">
        <v>756</v>
      </c>
      <c r="D452" s="77">
        <v>800</v>
      </c>
      <c r="E452" s="77"/>
      <c r="F452" s="77"/>
      <c r="G452" s="77">
        <f t="shared" si="96"/>
        <v>800</v>
      </c>
      <c r="H452" s="77">
        <f t="shared" si="97"/>
        <v>800</v>
      </c>
      <c r="I452" s="77"/>
      <c r="J452" s="140"/>
      <c r="K452" s="141"/>
      <c r="L452" s="144"/>
      <c r="M452" s="144"/>
      <c r="N452" s="215"/>
    </row>
    <row r="453" spans="1:14" s="35" customFormat="1" ht="15.75" customHeight="1">
      <c r="A453" s="97"/>
      <c r="B453" s="29" t="s">
        <v>759</v>
      </c>
      <c r="C453" s="22" t="s">
        <v>760</v>
      </c>
      <c r="D453" s="77">
        <v>21124</v>
      </c>
      <c r="E453" s="77"/>
      <c r="F453" s="77"/>
      <c r="G453" s="77">
        <f t="shared" si="96"/>
        <v>21124</v>
      </c>
      <c r="H453" s="77">
        <f t="shared" si="97"/>
        <v>21124</v>
      </c>
      <c r="I453" s="77"/>
      <c r="J453" s="140"/>
      <c r="K453" s="141"/>
      <c r="L453" s="144"/>
      <c r="M453" s="144"/>
      <c r="N453" s="215"/>
    </row>
    <row r="454" spans="1:14" s="35" customFormat="1" ht="16.5" customHeight="1">
      <c r="A454" s="97"/>
      <c r="B454" s="29" t="s">
        <v>774</v>
      </c>
      <c r="C454" s="22" t="s">
        <v>775</v>
      </c>
      <c r="D454" s="77">
        <v>3683</v>
      </c>
      <c r="E454" s="77"/>
      <c r="F454" s="77"/>
      <c r="G454" s="77">
        <f t="shared" si="96"/>
        <v>3683</v>
      </c>
      <c r="H454" s="77">
        <f t="shared" si="97"/>
        <v>3683</v>
      </c>
      <c r="I454" s="77"/>
      <c r="J454" s="140"/>
      <c r="K454" s="141"/>
      <c r="L454" s="144"/>
      <c r="M454" s="144"/>
      <c r="N454" s="215"/>
    </row>
    <row r="455" spans="1:14" s="35" customFormat="1" ht="16.5" customHeight="1">
      <c r="A455" s="97"/>
      <c r="B455" s="29" t="s">
        <v>826</v>
      </c>
      <c r="C455" s="22" t="s">
        <v>827</v>
      </c>
      <c r="D455" s="77">
        <v>426</v>
      </c>
      <c r="E455" s="77"/>
      <c r="F455" s="77"/>
      <c r="G455" s="77">
        <f t="shared" si="96"/>
        <v>426</v>
      </c>
      <c r="H455" s="77">
        <f t="shared" si="97"/>
        <v>426</v>
      </c>
      <c r="I455" s="77"/>
      <c r="J455" s="140"/>
      <c r="K455" s="141"/>
      <c r="L455" s="144"/>
      <c r="M455" s="144"/>
      <c r="N455" s="215"/>
    </row>
    <row r="456" spans="1:14" s="35" customFormat="1" ht="15.75" customHeight="1">
      <c r="A456" s="97"/>
      <c r="B456" s="29" t="s">
        <v>94</v>
      </c>
      <c r="C456" s="21" t="s">
        <v>450</v>
      </c>
      <c r="D456" s="77">
        <v>1000</v>
      </c>
      <c r="E456" s="77"/>
      <c r="F456" s="77"/>
      <c r="G456" s="77">
        <f t="shared" si="96"/>
        <v>1000</v>
      </c>
      <c r="H456" s="77">
        <f t="shared" si="97"/>
        <v>1000</v>
      </c>
      <c r="I456" s="77"/>
      <c r="J456" s="140"/>
      <c r="K456" s="141"/>
      <c r="L456" s="144"/>
      <c r="M456" s="144"/>
      <c r="N456" s="215"/>
    </row>
    <row r="457" spans="1:14" s="35" customFormat="1" ht="16.5" customHeight="1">
      <c r="A457" s="97"/>
      <c r="B457" s="29" t="s">
        <v>95</v>
      </c>
      <c r="C457" s="21" t="s">
        <v>99</v>
      </c>
      <c r="D457" s="77">
        <v>500</v>
      </c>
      <c r="E457" s="77"/>
      <c r="F457" s="77"/>
      <c r="G457" s="77">
        <f t="shared" si="96"/>
        <v>500</v>
      </c>
      <c r="H457" s="77">
        <f t="shared" si="97"/>
        <v>500</v>
      </c>
      <c r="I457" s="77"/>
      <c r="J457" s="140"/>
      <c r="K457" s="141"/>
      <c r="L457" s="144"/>
      <c r="M457" s="144"/>
      <c r="N457" s="215"/>
    </row>
    <row r="458" spans="1:14" s="35" customFormat="1" ht="16.5" customHeight="1">
      <c r="A458" s="97"/>
      <c r="B458" s="29" t="s">
        <v>96</v>
      </c>
      <c r="C458" s="21" t="s">
        <v>100</v>
      </c>
      <c r="D458" s="77">
        <v>3018</v>
      </c>
      <c r="E458" s="77"/>
      <c r="F458" s="77"/>
      <c r="G458" s="77">
        <f t="shared" si="96"/>
        <v>3018</v>
      </c>
      <c r="H458" s="77">
        <f t="shared" si="97"/>
        <v>3018</v>
      </c>
      <c r="I458" s="77"/>
      <c r="J458" s="140"/>
      <c r="K458" s="141"/>
      <c r="L458" s="144"/>
      <c r="M458" s="144"/>
      <c r="N458" s="215"/>
    </row>
    <row r="459" spans="1:14" s="35" customFormat="1" ht="15" customHeight="1">
      <c r="A459" s="95" t="s">
        <v>87</v>
      </c>
      <c r="B459" s="315"/>
      <c r="C459" s="318" t="s">
        <v>316</v>
      </c>
      <c r="D459" s="138">
        <f>SUM(D460:D473)</f>
        <v>355500</v>
      </c>
      <c r="E459" s="138">
        <f aca="true" t="shared" si="98" ref="E459:N459">SUM(E460:E473)</f>
        <v>0</v>
      </c>
      <c r="F459" s="138">
        <f t="shared" si="98"/>
        <v>0</v>
      </c>
      <c r="G459" s="138">
        <f t="shared" si="98"/>
        <v>355500</v>
      </c>
      <c r="H459" s="138">
        <f t="shared" si="98"/>
        <v>355500</v>
      </c>
      <c r="I459" s="138">
        <f t="shared" si="98"/>
        <v>280848</v>
      </c>
      <c r="J459" s="138">
        <f t="shared" si="98"/>
        <v>46565</v>
      </c>
      <c r="K459" s="138">
        <f t="shared" si="98"/>
        <v>0</v>
      </c>
      <c r="L459" s="138">
        <f t="shared" si="98"/>
        <v>0</v>
      </c>
      <c r="M459" s="138">
        <f t="shared" si="98"/>
        <v>0</v>
      </c>
      <c r="N459" s="139">
        <f t="shared" si="98"/>
        <v>0</v>
      </c>
    </row>
    <row r="460" spans="1:14" s="35" customFormat="1" ht="14.25" customHeight="1">
      <c r="A460" s="97"/>
      <c r="B460" s="29" t="s">
        <v>741</v>
      </c>
      <c r="C460" s="21" t="s">
        <v>153</v>
      </c>
      <c r="D460" s="77">
        <v>264843</v>
      </c>
      <c r="E460" s="77"/>
      <c r="F460" s="77"/>
      <c r="G460" s="77">
        <f>D460+E460-F460</f>
        <v>264843</v>
      </c>
      <c r="H460" s="77">
        <f>G460</f>
        <v>264843</v>
      </c>
      <c r="I460" s="77">
        <f>H460</f>
        <v>264843</v>
      </c>
      <c r="J460" s="140"/>
      <c r="K460" s="141"/>
      <c r="L460" s="144"/>
      <c r="M460" s="144"/>
      <c r="N460" s="215"/>
    </row>
    <row r="461" spans="1:14" s="35" customFormat="1" ht="14.25" customHeight="1">
      <c r="A461" s="97"/>
      <c r="B461" s="29" t="s">
        <v>744</v>
      </c>
      <c r="C461" s="21" t="s">
        <v>745</v>
      </c>
      <c r="D461" s="77">
        <v>16005</v>
      </c>
      <c r="E461" s="77"/>
      <c r="F461" s="77"/>
      <c r="G461" s="77">
        <f aca="true" t="shared" si="99" ref="G461:G473">D461+E461-F461</f>
        <v>16005</v>
      </c>
      <c r="H461" s="77">
        <f aca="true" t="shared" si="100" ref="H461:H473">G461</f>
        <v>16005</v>
      </c>
      <c r="I461" s="77">
        <f>H461</f>
        <v>16005</v>
      </c>
      <c r="J461" s="140"/>
      <c r="K461" s="141"/>
      <c r="L461" s="144"/>
      <c r="M461" s="144"/>
      <c r="N461" s="215"/>
    </row>
    <row r="462" spans="1:14" s="35" customFormat="1" ht="15" customHeight="1">
      <c r="A462" s="97"/>
      <c r="B462" s="29" t="s">
        <v>770</v>
      </c>
      <c r="C462" s="21" t="s">
        <v>803</v>
      </c>
      <c r="D462" s="77">
        <v>40193</v>
      </c>
      <c r="E462" s="77"/>
      <c r="F462" s="77"/>
      <c r="G462" s="77">
        <f t="shared" si="99"/>
        <v>40193</v>
      </c>
      <c r="H462" s="77">
        <f t="shared" si="100"/>
        <v>40193</v>
      </c>
      <c r="I462" s="77"/>
      <c r="J462" s="140">
        <f>H462</f>
        <v>40193</v>
      </c>
      <c r="K462" s="141"/>
      <c r="L462" s="144"/>
      <c r="M462" s="144"/>
      <c r="N462" s="215"/>
    </row>
    <row r="463" spans="1:14" s="35" customFormat="1" ht="15" customHeight="1">
      <c r="A463" s="97"/>
      <c r="B463" s="29" t="s">
        <v>746</v>
      </c>
      <c r="C463" s="22" t="s">
        <v>747</v>
      </c>
      <c r="D463" s="77">
        <v>6372</v>
      </c>
      <c r="E463" s="77"/>
      <c r="F463" s="77"/>
      <c r="G463" s="77">
        <f t="shared" si="99"/>
        <v>6372</v>
      </c>
      <c r="H463" s="77">
        <f t="shared" si="100"/>
        <v>6372</v>
      </c>
      <c r="I463" s="77"/>
      <c r="J463" s="140">
        <f>H463</f>
        <v>6372</v>
      </c>
      <c r="K463" s="141"/>
      <c r="L463" s="144"/>
      <c r="M463" s="144"/>
      <c r="N463" s="215"/>
    </row>
    <row r="464" spans="1:14" s="35" customFormat="1" ht="15" customHeight="1">
      <c r="A464" s="97"/>
      <c r="B464" s="29" t="s">
        <v>748</v>
      </c>
      <c r="C464" s="22" t="s">
        <v>90</v>
      </c>
      <c r="D464" s="77">
        <v>3636</v>
      </c>
      <c r="E464" s="77"/>
      <c r="F464" s="77"/>
      <c r="G464" s="77">
        <f t="shared" si="99"/>
        <v>3636</v>
      </c>
      <c r="H464" s="77">
        <f t="shared" si="100"/>
        <v>3636</v>
      </c>
      <c r="I464" s="77"/>
      <c r="J464" s="140"/>
      <c r="K464" s="141"/>
      <c r="L464" s="144"/>
      <c r="M464" s="144"/>
      <c r="N464" s="215"/>
    </row>
    <row r="465" spans="1:14" s="35" customFormat="1" ht="15" customHeight="1">
      <c r="A465" s="97"/>
      <c r="B465" s="29" t="s">
        <v>77</v>
      </c>
      <c r="C465" s="22" t="s">
        <v>451</v>
      </c>
      <c r="D465" s="77">
        <v>500</v>
      </c>
      <c r="E465" s="77"/>
      <c r="F465" s="77"/>
      <c r="G465" s="77">
        <f t="shared" si="99"/>
        <v>500</v>
      </c>
      <c r="H465" s="77">
        <f t="shared" si="100"/>
        <v>500</v>
      </c>
      <c r="I465" s="77"/>
      <c r="J465" s="140"/>
      <c r="K465" s="141"/>
      <c r="L465" s="144"/>
      <c r="M465" s="144"/>
      <c r="N465" s="215"/>
    </row>
    <row r="466" spans="1:14" s="35" customFormat="1" ht="15" customHeight="1">
      <c r="A466" s="97"/>
      <c r="B466" s="29" t="s">
        <v>750</v>
      </c>
      <c r="C466" s="22" t="s">
        <v>821</v>
      </c>
      <c r="D466" s="77">
        <v>7810</v>
      </c>
      <c r="E466" s="77"/>
      <c r="F466" s="77"/>
      <c r="G466" s="77">
        <f t="shared" si="99"/>
        <v>7810</v>
      </c>
      <c r="H466" s="77">
        <f t="shared" si="100"/>
        <v>7810</v>
      </c>
      <c r="I466" s="77"/>
      <c r="J466" s="140"/>
      <c r="K466" s="141"/>
      <c r="L466" s="144"/>
      <c r="M466" s="144"/>
      <c r="N466" s="215"/>
    </row>
    <row r="467" spans="1:14" s="35" customFormat="1" ht="15" customHeight="1">
      <c r="A467" s="97"/>
      <c r="B467" s="29" t="s">
        <v>809</v>
      </c>
      <c r="C467" s="22" t="s">
        <v>810</v>
      </c>
      <c r="D467" s="77">
        <v>280</v>
      </c>
      <c r="E467" s="77"/>
      <c r="F467" s="77"/>
      <c r="G467" s="77">
        <f t="shared" si="99"/>
        <v>280</v>
      </c>
      <c r="H467" s="77">
        <f t="shared" si="100"/>
        <v>280</v>
      </c>
      <c r="I467" s="77"/>
      <c r="J467" s="140"/>
      <c r="K467" s="141"/>
      <c r="L467" s="144"/>
      <c r="M467" s="144"/>
      <c r="N467" s="215"/>
    </row>
    <row r="468" spans="1:14" s="35" customFormat="1" ht="15" customHeight="1">
      <c r="A468" s="97"/>
      <c r="B468" s="29" t="s">
        <v>753</v>
      </c>
      <c r="C468" s="22" t="s">
        <v>823</v>
      </c>
      <c r="D468" s="77">
        <v>2000</v>
      </c>
      <c r="E468" s="77"/>
      <c r="F468" s="77"/>
      <c r="G468" s="77">
        <f t="shared" si="99"/>
        <v>2000</v>
      </c>
      <c r="H468" s="77">
        <f t="shared" si="100"/>
        <v>2000</v>
      </c>
      <c r="I468" s="77"/>
      <c r="J468" s="140"/>
      <c r="K468" s="141"/>
      <c r="L468" s="144"/>
      <c r="M468" s="144"/>
      <c r="N468" s="215"/>
    </row>
    <row r="469" spans="1:14" s="35" customFormat="1" ht="15" customHeight="1">
      <c r="A469" s="97"/>
      <c r="B469" s="29" t="s">
        <v>372</v>
      </c>
      <c r="C469" s="22" t="s">
        <v>373</v>
      </c>
      <c r="D469" s="77">
        <v>396</v>
      </c>
      <c r="E469" s="77"/>
      <c r="F469" s="77"/>
      <c r="G469" s="77">
        <f t="shared" si="99"/>
        <v>396</v>
      </c>
      <c r="H469" s="77">
        <f t="shared" si="100"/>
        <v>396</v>
      </c>
      <c r="I469" s="77"/>
      <c r="J469" s="140"/>
      <c r="K469" s="141"/>
      <c r="L469" s="144"/>
      <c r="M469" s="144"/>
      <c r="N469" s="215"/>
    </row>
    <row r="470" spans="1:14" s="35" customFormat="1" ht="15" customHeight="1">
      <c r="A470" s="97"/>
      <c r="B470" s="29" t="s">
        <v>93</v>
      </c>
      <c r="C470" s="21" t="s">
        <v>97</v>
      </c>
      <c r="D470" s="77">
        <v>1600</v>
      </c>
      <c r="E470" s="77"/>
      <c r="F470" s="77"/>
      <c r="G470" s="77">
        <f t="shared" si="99"/>
        <v>1600</v>
      </c>
      <c r="H470" s="77">
        <f t="shared" si="100"/>
        <v>1600</v>
      </c>
      <c r="I470" s="77"/>
      <c r="J470" s="140"/>
      <c r="K470" s="141"/>
      <c r="L470" s="144"/>
      <c r="M470" s="144"/>
      <c r="N470" s="215"/>
    </row>
    <row r="471" spans="1:14" s="35" customFormat="1" ht="15" customHeight="1">
      <c r="A471" s="97"/>
      <c r="B471" s="29" t="s">
        <v>755</v>
      </c>
      <c r="C471" s="22" t="s">
        <v>756</v>
      </c>
      <c r="D471" s="77">
        <v>1000</v>
      </c>
      <c r="E471" s="77"/>
      <c r="F471" s="77"/>
      <c r="G471" s="77">
        <f t="shared" si="99"/>
        <v>1000</v>
      </c>
      <c r="H471" s="77">
        <f t="shared" si="100"/>
        <v>1000</v>
      </c>
      <c r="I471" s="77"/>
      <c r="J471" s="140"/>
      <c r="K471" s="141"/>
      <c r="L471" s="144"/>
      <c r="M471" s="144"/>
      <c r="N471" s="215"/>
    </row>
    <row r="472" spans="1:14" s="35" customFormat="1" ht="15" customHeight="1">
      <c r="A472" s="97"/>
      <c r="B472" s="29" t="s">
        <v>759</v>
      </c>
      <c r="C472" s="22" t="s">
        <v>760</v>
      </c>
      <c r="D472" s="77">
        <v>9365</v>
      </c>
      <c r="E472" s="77"/>
      <c r="F472" s="77"/>
      <c r="G472" s="77">
        <f t="shared" si="99"/>
        <v>9365</v>
      </c>
      <c r="H472" s="77">
        <f t="shared" si="100"/>
        <v>9365</v>
      </c>
      <c r="I472" s="77"/>
      <c r="J472" s="140"/>
      <c r="K472" s="141"/>
      <c r="L472" s="144"/>
      <c r="M472" s="144"/>
      <c r="N472" s="215"/>
    </row>
    <row r="473" spans="1:14" s="35" customFormat="1" ht="15" customHeight="1">
      <c r="A473" s="97"/>
      <c r="B473" s="29" t="s">
        <v>94</v>
      </c>
      <c r="C473" s="21" t="s">
        <v>450</v>
      </c>
      <c r="D473" s="77">
        <v>1500</v>
      </c>
      <c r="E473" s="77"/>
      <c r="F473" s="77"/>
      <c r="G473" s="77">
        <f t="shared" si="99"/>
        <v>1500</v>
      </c>
      <c r="H473" s="77">
        <f t="shared" si="100"/>
        <v>1500</v>
      </c>
      <c r="I473" s="77"/>
      <c r="J473" s="140"/>
      <c r="K473" s="141"/>
      <c r="L473" s="144"/>
      <c r="M473" s="144"/>
      <c r="N473" s="215"/>
    </row>
    <row r="474" spans="1:14" s="35" customFormat="1" ht="15.75" customHeight="1">
      <c r="A474" s="95" t="s">
        <v>837</v>
      </c>
      <c r="B474" s="111"/>
      <c r="C474" s="64" t="s">
        <v>79</v>
      </c>
      <c r="D474" s="138">
        <f>SUM(D475:D480)</f>
        <v>1092115</v>
      </c>
      <c r="E474" s="138">
        <f>SUM(E475:E480)</f>
        <v>0</v>
      </c>
      <c r="F474" s="138">
        <f>SUM(F475:F480)</f>
        <v>0</v>
      </c>
      <c r="G474" s="138">
        <f>SUM(G475:G480)</f>
        <v>1092115</v>
      </c>
      <c r="H474" s="138">
        <f aca="true" t="shared" si="101" ref="H474:N474">SUM(H475:H480)</f>
        <v>1092115</v>
      </c>
      <c r="I474" s="138">
        <f t="shared" si="101"/>
        <v>73996</v>
      </c>
      <c r="J474" s="138">
        <f t="shared" si="101"/>
        <v>20476</v>
      </c>
      <c r="K474" s="138">
        <f t="shared" si="101"/>
        <v>42714</v>
      </c>
      <c r="L474" s="138">
        <f t="shared" si="101"/>
        <v>0</v>
      </c>
      <c r="M474" s="138">
        <f t="shared" si="101"/>
        <v>0</v>
      </c>
      <c r="N474" s="139">
        <f t="shared" si="101"/>
        <v>0</v>
      </c>
    </row>
    <row r="475" spans="1:14" s="35" customFormat="1" ht="15.75" customHeight="1">
      <c r="A475" s="109"/>
      <c r="B475" s="29" t="s">
        <v>898</v>
      </c>
      <c r="C475" s="21" t="s">
        <v>259</v>
      </c>
      <c r="D475" s="77">
        <v>42714</v>
      </c>
      <c r="E475" s="77"/>
      <c r="F475" s="77"/>
      <c r="G475" s="77">
        <f aca="true" t="shared" si="102" ref="G475:G480">D475+E475-F475</f>
        <v>42714</v>
      </c>
      <c r="H475" s="77">
        <f aca="true" t="shared" si="103" ref="H475:H480">G475</f>
        <v>42714</v>
      </c>
      <c r="I475" s="77"/>
      <c r="J475" s="77"/>
      <c r="K475" s="144">
        <f>H475</f>
        <v>42714</v>
      </c>
      <c r="L475" s="144"/>
      <c r="M475" s="144"/>
      <c r="N475" s="215"/>
    </row>
    <row r="476" spans="1:14" s="35" customFormat="1" ht="13.5" customHeight="1">
      <c r="A476" s="109"/>
      <c r="B476" s="29" t="s">
        <v>72</v>
      </c>
      <c r="C476" s="21" t="s">
        <v>73</v>
      </c>
      <c r="D476" s="77">
        <v>943371</v>
      </c>
      <c r="E476" s="77"/>
      <c r="F476" s="77"/>
      <c r="G476" s="77">
        <f t="shared" si="102"/>
        <v>943371</v>
      </c>
      <c r="H476" s="77">
        <f t="shared" si="103"/>
        <v>943371</v>
      </c>
      <c r="I476" s="77"/>
      <c r="J476" s="140"/>
      <c r="K476" s="141"/>
      <c r="L476" s="144"/>
      <c r="M476" s="144"/>
      <c r="N476" s="215"/>
    </row>
    <row r="477" spans="1:14" s="35" customFormat="1" ht="13.5" customHeight="1">
      <c r="A477" s="109"/>
      <c r="B477" s="29" t="s">
        <v>770</v>
      </c>
      <c r="C477" s="21" t="s">
        <v>803</v>
      </c>
      <c r="D477" s="77">
        <v>17474</v>
      </c>
      <c r="E477" s="77"/>
      <c r="F477" s="77"/>
      <c r="G477" s="77">
        <f t="shared" si="102"/>
        <v>17474</v>
      </c>
      <c r="H477" s="77">
        <f t="shared" si="103"/>
        <v>17474</v>
      </c>
      <c r="I477" s="77"/>
      <c r="J477" s="140">
        <f>H477</f>
        <v>17474</v>
      </c>
      <c r="K477" s="141"/>
      <c r="L477" s="144"/>
      <c r="M477" s="144"/>
      <c r="N477" s="215"/>
    </row>
    <row r="478" spans="1:14" s="35" customFormat="1" ht="13.5" customHeight="1">
      <c r="A478" s="109"/>
      <c r="B478" s="29" t="s">
        <v>746</v>
      </c>
      <c r="C478" s="22" t="s">
        <v>747</v>
      </c>
      <c r="D478" s="77">
        <v>3002</v>
      </c>
      <c r="E478" s="77"/>
      <c r="F478" s="77"/>
      <c r="G478" s="77">
        <f t="shared" si="102"/>
        <v>3002</v>
      </c>
      <c r="H478" s="77">
        <f t="shared" si="103"/>
        <v>3002</v>
      </c>
      <c r="I478" s="77"/>
      <c r="J478" s="140">
        <f>H478</f>
        <v>3002</v>
      </c>
      <c r="K478" s="141"/>
      <c r="L478" s="144"/>
      <c r="M478" s="144"/>
      <c r="N478" s="215"/>
    </row>
    <row r="479" spans="1:14" s="35" customFormat="1" ht="16.5" customHeight="1">
      <c r="A479" s="109"/>
      <c r="B479" s="29" t="s">
        <v>370</v>
      </c>
      <c r="C479" s="22" t="s">
        <v>371</v>
      </c>
      <c r="D479" s="77">
        <v>73996</v>
      </c>
      <c r="E479" s="77"/>
      <c r="F479" s="77"/>
      <c r="G479" s="77">
        <f t="shared" si="102"/>
        <v>73996</v>
      </c>
      <c r="H479" s="77">
        <f t="shared" si="103"/>
        <v>73996</v>
      </c>
      <c r="I479" s="77">
        <f>H479</f>
        <v>73996</v>
      </c>
      <c r="J479" s="140"/>
      <c r="K479" s="141"/>
      <c r="L479" s="144"/>
      <c r="M479" s="144"/>
      <c r="N479" s="215"/>
    </row>
    <row r="480" spans="1:14" s="35" customFormat="1" ht="16.5" customHeight="1">
      <c r="A480" s="109"/>
      <c r="B480" s="29" t="s">
        <v>748</v>
      </c>
      <c r="C480" s="22" t="s">
        <v>858</v>
      </c>
      <c r="D480" s="77">
        <v>11558</v>
      </c>
      <c r="E480" s="77"/>
      <c r="F480" s="77"/>
      <c r="G480" s="77">
        <f t="shared" si="102"/>
        <v>11558</v>
      </c>
      <c r="H480" s="77">
        <f t="shared" si="103"/>
        <v>11558</v>
      </c>
      <c r="I480" s="77"/>
      <c r="J480" s="140"/>
      <c r="K480" s="141"/>
      <c r="L480" s="144"/>
      <c r="M480" s="144"/>
      <c r="N480" s="215"/>
    </row>
    <row r="481" spans="1:14" s="35" customFormat="1" ht="21" customHeight="1">
      <c r="A481" s="95" t="s">
        <v>833</v>
      </c>
      <c r="B481" s="111"/>
      <c r="C481" s="64" t="s">
        <v>81</v>
      </c>
      <c r="D481" s="138">
        <f>SUM(D482:D499)</f>
        <v>416898</v>
      </c>
      <c r="E481" s="138">
        <f>SUM(E482:E499)</f>
        <v>0</v>
      </c>
      <c r="F481" s="138">
        <f>SUM(F482:F499)</f>
        <v>0</v>
      </c>
      <c r="G481" s="138">
        <f>SUM(G482:G499)</f>
        <v>416898</v>
      </c>
      <c r="H481" s="138">
        <f aca="true" t="shared" si="104" ref="H481:N481">SUM(H482:H499)</f>
        <v>416898</v>
      </c>
      <c r="I481" s="138">
        <f t="shared" si="104"/>
        <v>309779</v>
      </c>
      <c r="J481" s="138">
        <f t="shared" si="104"/>
        <v>54110</v>
      </c>
      <c r="K481" s="138">
        <f t="shared" si="104"/>
        <v>0</v>
      </c>
      <c r="L481" s="138">
        <f t="shared" si="104"/>
        <v>0</v>
      </c>
      <c r="M481" s="138">
        <f t="shared" si="104"/>
        <v>0</v>
      </c>
      <c r="N481" s="139">
        <f t="shared" si="104"/>
        <v>0</v>
      </c>
    </row>
    <row r="482" spans="1:14" s="35" customFormat="1" ht="15.75" customHeight="1">
      <c r="A482" s="94"/>
      <c r="B482" s="114" t="s">
        <v>741</v>
      </c>
      <c r="C482" s="21" t="s">
        <v>153</v>
      </c>
      <c r="D482" s="144">
        <v>288975</v>
      </c>
      <c r="E482" s="144"/>
      <c r="F482" s="144"/>
      <c r="G482" s="144">
        <f>D482+E482-F482</f>
        <v>288975</v>
      </c>
      <c r="H482" s="144">
        <f>G482</f>
        <v>288975</v>
      </c>
      <c r="I482" s="144">
        <f>H482</f>
        <v>288975</v>
      </c>
      <c r="J482" s="141"/>
      <c r="K482" s="141"/>
      <c r="L482" s="144"/>
      <c r="M482" s="144"/>
      <c r="N482" s="215"/>
    </row>
    <row r="483" spans="1:14" s="35" customFormat="1" ht="18" customHeight="1">
      <c r="A483" s="94"/>
      <c r="B483" s="114" t="s">
        <v>744</v>
      </c>
      <c r="C483" s="21" t="s">
        <v>803</v>
      </c>
      <c r="D483" s="144">
        <v>18804</v>
      </c>
      <c r="E483" s="144"/>
      <c r="F483" s="144"/>
      <c r="G483" s="144">
        <f aca="true" t="shared" si="105" ref="G483:G499">D483+E483-F483</f>
        <v>18804</v>
      </c>
      <c r="H483" s="144">
        <f aca="true" t="shared" si="106" ref="H483:H499">G483</f>
        <v>18804</v>
      </c>
      <c r="I483" s="144">
        <f>H483</f>
        <v>18804</v>
      </c>
      <c r="J483" s="141"/>
      <c r="K483" s="141"/>
      <c r="L483" s="144"/>
      <c r="M483" s="144"/>
      <c r="N483" s="215"/>
    </row>
    <row r="484" spans="1:14" s="35" customFormat="1" ht="18" customHeight="1">
      <c r="A484" s="94"/>
      <c r="B484" s="114" t="s">
        <v>770</v>
      </c>
      <c r="C484" s="21" t="s">
        <v>803</v>
      </c>
      <c r="D484" s="144">
        <v>46700</v>
      </c>
      <c r="E484" s="144"/>
      <c r="F484" s="144"/>
      <c r="G484" s="144">
        <f t="shared" si="105"/>
        <v>46700</v>
      </c>
      <c r="H484" s="144">
        <f t="shared" si="106"/>
        <v>46700</v>
      </c>
      <c r="I484" s="144"/>
      <c r="J484" s="141">
        <f>H484</f>
        <v>46700</v>
      </c>
      <c r="K484" s="141"/>
      <c r="L484" s="144"/>
      <c r="M484" s="144"/>
      <c r="N484" s="215"/>
    </row>
    <row r="485" spans="1:14" s="35" customFormat="1" ht="16.5" customHeight="1">
      <c r="A485" s="94"/>
      <c r="B485" s="114" t="s">
        <v>746</v>
      </c>
      <c r="C485" s="22" t="s">
        <v>747</v>
      </c>
      <c r="D485" s="144">
        <v>7410</v>
      </c>
      <c r="E485" s="144"/>
      <c r="F485" s="144"/>
      <c r="G485" s="144">
        <f t="shared" si="105"/>
        <v>7410</v>
      </c>
      <c r="H485" s="144">
        <f t="shared" si="106"/>
        <v>7410</v>
      </c>
      <c r="I485" s="144"/>
      <c r="J485" s="141">
        <f>H485</f>
        <v>7410</v>
      </c>
      <c r="K485" s="141"/>
      <c r="L485" s="144"/>
      <c r="M485" s="144"/>
      <c r="N485" s="215"/>
    </row>
    <row r="486" spans="1:14" s="35" customFormat="1" ht="16.5" customHeight="1">
      <c r="A486" s="97"/>
      <c r="B486" s="29" t="s">
        <v>370</v>
      </c>
      <c r="C486" s="22" t="s">
        <v>371</v>
      </c>
      <c r="D486" s="77">
        <v>2000</v>
      </c>
      <c r="E486" s="77"/>
      <c r="F486" s="77"/>
      <c r="G486" s="144">
        <f t="shared" si="105"/>
        <v>2000</v>
      </c>
      <c r="H486" s="144">
        <f t="shared" si="106"/>
        <v>2000</v>
      </c>
      <c r="I486" s="77">
        <f>H486</f>
        <v>2000</v>
      </c>
      <c r="J486" s="141"/>
      <c r="K486" s="141"/>
      <c r="L486" s="144"/>
      <c r="M486" s="144"/>
      <c r="N486" s="215"/>
    </row>
    <row r="487" spans="1:14" s="35" customFormat="1" ht="15.75" customHeight="1">
      <c r="A487" s="97"/>
      <c r="B487" s="29" t="s">
        <v>748</v>
      </c>
      <c r="C487" s="22" t="s">
        <v>858</v>
      </c>
      <c r="D487" s="77">
        <v>8060</v>
      </c>
      <c r="E487" s="77"/>
      <c r="F487" s="77"/>
      <c r="G487" s="144">
        <f t="shared" si="105"/>
        <v>8060</v>
      </c>
      <c r="H487" s="144">
        <f t="shared" si="106"/>
        <v>8060</v>
      </c>
      <c r="I487" s="77"/>
      <c r="J487" s="141"/>
      <c r="K487" s="141"/>
      <c r="L487" s="144"/>
      <c r="M487" s="144"/>
      <c r="N487" s="215"/>
    </row>
    <row r="488" spans="1:14" s="35" customFormat="1" ht="15.75" customHeight="1">
      <c r="A488" s="97"/>
      <c r="B488" s="29" t="s">
        <v>750</v>
      </c>
      <c r="C488" s="22" t="s">
        <v>821</v>
      </c>
      <c r="D488" s="77">
        <v>10954</v>
      </c>
      <c r="E488" s="77"/>
      <c r="F488" s="77"/>
      <c r="G488" s="144">
        <f t="shared" si="105"/>
        <v>10954</v>
      </c>
      <c r="H488" s="144">
        <f t="shared" si="106"/>
        <v>10954</v>
      </c>
      <c r="I488" s="77"/>
      <c r="J488" s="141"/>
      <c r="K488" s="141"/>
      <c r="L488" s="144"/>
      <c r="M488" s="144"/>
      <c r="N488" s="215"/>
    </row>
    <row r="489" spans="1:14" s="35" customFormat="1" ht="15.75" customHeight="1">
      <c r="A489" s="97"/>
      <c r="B489" s="29" t="s">
        <v>809</v>
      </c>
      <c r="C489" s="22" t="s">
        <v>810</v>
      </c>
      <c r="D489" s="77">
        <v>400</v>
      </c>
      <c r="E489" s="77"/>
      <c r="F489" s="77"/>
      <c r="G489" s="144">
        <f t="shared" si="105"/>
        <v>400</v>
      </c>
      <c r="H489" s="144">
        <f t="shared" si="106"/>
        <v>400</v>
      </c>
      <c r="I489" s="77"/>
      <c r="J489" s="141"/>
      <c r="K489" s="141"/>
      <c r="L489" s="144"/>
      <c r="M489" s="144"/>
      <c r="N489" s="215"/>
    </row>
    <row r="490" spans="1:14" s="35" customFormat="1" ht="15.75" customHeight="1">
      <c r="A490" s="97"/>
      <c r="B490" s="29" t="s">
        <v>753</v>
      </c>
      <c r="C490" s="22" t="s">
        <v>823</v>
      </c>
      <c r="D490" s="77">
        <v>12452</v>
      </c>
      <c r="E490" s="77"/>
      <c r="F490" s="77"/>
      <c r="G490" s="144">
        <f t="shared" si="105"/>
        <v>12452</v>
      </c>
      <c r="H490" s="144">
        <f t="shared" si="106"/>
        <v>12452</v>
      </c>
      <c r="I490" s="77"/>
      <c r="J490" s="141"/>
      <c r="K490" s="141"/>
      <c r="L490" s="144"/>
      <c r="M490" s="144"/>
      <c r="N490" s="215"/>
    </row>
    <row r="491" spans="1:14" s="35" customFormat="1" ht="15.75" customHeight="1">
      <c r="A491" s="97"/>
      <c r="B491" s="29" t="s">
        <v>372</v>
      </c>
      <c r="C491" s="22" t="s">
        <v>373</v>
      </c>
      <c r="D491" s="77">
        <v>396</v>
      </c>
      <c r="E491" s="77"/>
      <c r="F491" s="77"/>
      <c r="G491" s="144">
        <f t="shared" si="105"/>
        <v>396</v>
      </c>
      <c r="H491" s="144">
        <f t="shared" si="106"/>
        <v>396</v>
      </c>
      <c r="I491" s="77"/>
      <c r="J491" s="141"/>
      <c r="K491" s="141"/>
      <c r="L491" s="144"/>
      <c r="M491" s="144"/>
      <c r="N491" s="215"/>
    </row>
    <row r="492" spans="1:14" s="35" customFormat="1" ht="15.75" customHeight="1">
      <c r="A492" s="97"/>
      <c r="B492" s="29" t="s">
        <v>101</v>
      </c>
      <c r="C492" s="21" t="s">
        <v>103</v>
      </c>
      <c r="D492" s="77">
        <v>2040</v>
      </c>
      <c r="E492" s="77"/>
      <c r="F492" s="77"/>
      <c r="G492" s="144">
        <f t="shared" si="105"/>
        <v>2040</v>
      </c>
      <c r="H492" s="144">
        <f t="shared" si="106"/>
        <v>2040</v>
      </c>
      <c r="I492" s="77"/>
      <c r="J492" s="141"/>
      <c r="K492" s="141"/>
      <c r="L492" s="144"/>
      <c r="M492" s="144"/>
      <c r="N492" s="215"/>
    </row>
    <row r="493" spans="1:14" s="35" customFormat="1" ht="15.75" customHeight="1">
      <c r="A493" s="97"/>
      <c r="B493" s="29" t="s">
        <v>93</v>
      </c>
      <c r="C493" s="21" t="s">
        <v>97</v>
      </c>
      <c r="D493" s="77">
        <v>3770</v>
      </c>
      <c r="E493" s="77"/>
      <c r="F493" s="77"/>
      <c r="G493" s="144">
        <f t="shared" si="105"/>
        <v>3770</v>
      </c>
      <c r="H493" s="144">
        <f t="shared" si="106"/>
        <v>3770</v>
      </c>
      <c r="I493" s="77"/>
      <c r="J493" s="141"/>
      <c r="K493" s="141"/>
      <c r="L493" s="144"/>
      <c r="M493" s="144"/>
      <c r="N493" s="215"/>
    </row>
    <row r="494" spans="1:14" s="35" customFormat="1" ht="15" customHeight="1">
      <c r="A494" s="97"/>
      <c r="B494" s="29" t="s">
        <v>755</v>
      </c>
      <c r="C494" s="22" t="s">
        <v>756</v>
      </c>
      <c r="D494" s="77">
        <v>1200</v>
      </c>
      <c r="E494" s="77"/>
      <c r="F494" s="77"/>
      <c r="G494" s="144">
        <f t="shared" si="105"/>
        <v>1200</v>
      </c>
      <c r="H494" s="144">
        <f t="shared" si="106"/>
        <v>1200</v>
      </c>
      <c r="I494" s="77"/>
      <c r="J494" s="141"/>
      <c r="K494" s="141"/>
      <c r="L494" s="144"/>
      <c r="M494" s="144"/>
      <c r="N494" s="215"/>
    </row>
    <row r="495" spans="1:14" s="35" customFormat="1" ht="15" customHeight="1">
      <c r="A495" s="97"/>
      <c r="B495" s="29" t="s">
        <v>759</v>
      </c>
      <c r="C495" s="22" t="s">
        <v>760</v>
      </c>
      <c r="D495" s="77">
        <v>8767</v>
      </c>
      <c r="E495" s="77"/>
      <c r="F495" s="77"/>
      <c r="G495" s="144">
        <f t="shared" si="105"/>
        <v>8767</v>
      </c>
      <c r="H495" s="144">
        <f t="shared" si="106"/>
        <v>8767</v>
      </c>
      <c r="I495" s="77"/>
      <c r="J495" s="141"/>
      <c r="K495" s="141"/>
      <c r="L495" s="144"/>
      <c r="M495" s="144"/>
      <c r="N495" s="215"/>
    </row>
    <row r="496" spans="1:14" s="35" customFormat="1" ht="14.25" customHeight="1">
      <c r="A496" s="97"/>
      <c r="B496" s="29" t="s">
        <v>377</v>
      </c>
      <c r="C496" s="22" t="s">
        <v>244</v>
      </c>
      <c r="D496" s="77">
        <v>120</v>
      </c>
      <c r="E496" s="77"/>
      <c r="F496" s="77"/>
      <c r="G496" s="144">
        <f t="shared" si="105"/>
        <v>120</v>
      </c>
      <c r="H496" s="144">
        <f t="shared" si="106"/>
        <v>120</v>
      </c>
      <c r="I496" s="77"/>
      <c r="J496" s="141"/>
      <c r="K496" s="141"/>
      <c r="L496" s="144"/>
      <c r="M496" s="144"/>
      <c r="N496" s="215"/>
    </row>
    <row r="497" spans="1:14" s="35" customFormat="1" ht="14.25" customHeight="1">
      <c r="A497" s="97"/>
      <c r="B497" s="29" t="s">
        <v>94</v>
      </c>
      <c r="C497" s="21" t="s">
        <v>450</v>
      </c>
      <c r="D497" s="77">
        <v>2400</v>
      </c>
      <c r="E497" s="77"/>
      <c r="F497" s="77"/>
      <c r="G497" s="144">
        <f t="shared" si="105"/>
        <v>2400</v>
      </c>
      <c r="H497" s="144">
        <f t="shared" si="106"/>
        <v>2400</v>
      </c>
      <c r="I497" s="77"/>
      <c r="J497" s="141"/>
      <c r="K497" s="141"/>
      <c r="L497" s="144"/>
      <c r="M497" s="144"/>
      <c r="N497" s="215"/>
    </row>
    <row r="498" spans="1:14" s="35" customFormat="1" ht="14.25" customHeight="1">
      <c r="A498" s="97"/>
      <c r="B498" s="29" t="s">
        <v>95</v>
      </c>
      <c r="C498" s="21" t="s">
        <v>99</v>
      </c>
      <c r="D498" s="77">
        <v>600</v>
      </c>
      <c r="E498" s="77"/>
      <c r="F498" s="77"/>
      <c r="G498" s="144">
        <f t="shared" si="105"/>
        <v>600</v>
      </c>
      <c r="H498" s="144">
        <f t="shared" si="106"/>
        <v>600</v>
      </c>
      <c r="I498" s="77"/>
      <c r="J498" s="141"/>
      <c r="K498" s="141"/>
      <c r="L498" s="144"/>
      <c r="M498" s="144"/>
      <c r="N498" s="215"/>
    </row>
    <row r="499" spans="1:14" s="35" customFormat="1" ht="14.25" customHeight="1">
      <c r="A499" s="97"/>
      <c r="B499" s="29" t="s">
        <v>96</v>
      </c>
      <c r="C499" s="21" t="s">
        <v>100</v>
      </c>
      <c r="D499" s="77">
        <v>1850</v>
      </c>
      <c r="E499" s="77"/>
      <c r="F499" s="77"/>
      <c r="G499" s="144">
        <f t="shared" si="105"/>
        <v>1850</v>
      </c>
      <c r="H499" s="144">
        <f t="shared" si="106"/>
        <v>1850</v>
      </c>
      <c r="I499" s="77"/>
      <c r="J499" s="141"/>
      <c r="K499" s="141"/>
      <c r="L499" s="144"/>
      <c r="M499" s="144"/>
      <c r="N499" s="215"/>
    </row>
    <row r="500" spans="1:14" s="34" customFormat="1" ht="39.75" customHeight="1">
      <c r="A500" s="95" t="s">
        <v>152</v>
      </c>
      <c r="B500" s="112"/>
      <c r="C500" s="64" t="s">
        <v>154</v>
      </c>
      <c r="D500" s="138">
        <f>SUM(D501:D507)</f>
        <v>25631</v>
      </c>
      <c r="E500" s="138">
        <f>SUM(E501:E507)</f>
        <v>0</v>
      </c>
      <c r="F500" s="138">
        <f>SUM(F501:F507)</f>
        <v>0</v>
      </c>
      <c r="G500" s="138">
        <f>SUM(G501:G507)</f>
        <v>25631</v>
      </c>
      <c r="H500" s="138">
        <f aca="true" t="shared" si="107" ref="H500:N500">SUM(H501:H507)</f>
        <v>25631</v>
      </c>
      <c r="I500" s="138">
        <f t="shared" si="107"/>
        <v>13536</v>
      </c>
      <c r="J500" s="138">
        <f t="shared" si="107"/>
        <v>2422</v>
      </c>
      <c r="K500" s="138">
        <f t="shared" si="107"/>
        <v>0</v>
      </c>
      <c r="L500" s="138">
        <f t="shared" si="107"/>
        <v>0</v>
      </c>
      <c r="M500" s="138">
        <f t="shared" si="107"/>
        <v>0</v>
      </c>
      <c r="N500" s="139">
        <f t="shared" si="107"/>
        <v>0</v>
      </c>
    </row>
    <row r="501" spans="1:14" s="34" customFormat="1" ht="18.75" customHeight="1">
      <c r="A501" s="109"/>
      <c r="B501" s="29" t="s">
        <v>741</v>
      </c>
      <c r="C501" s="21" t="s">
        <v>153</v>
      </c>
      <c r="D501" s="77">
        <v>13536</v>
      </c>
      <c r="E501" s="77"/>
      <c r="F501" s="77"/>
      <c r="G501" s="77">
        <f aca="true" t="shared" si="108" ref="G501:G507">D501+E501-F501</f>
        <v>13536</v>
      </c>
      <c r="H501" s="77">
        <f>G501</f>
        <v>13536</v>
      </c>
      <c r="I501" s="77">
        <f>H501</f>
        <v>13536</v>
      </c>
      <c r="J501" s="77"/>
      <c r="K501" s="144"/>
      <c r="L501" s="144"/>
      <c r="M501" s="144"/>
      <c r="N501" s="215"/>
    </row>
    <row r="502" spans="1:14" s="34" customFormat="1" ht="14.25" customHeight="1">
      <c r="A502" s="109"/>
      <c r="B502" s="29" t="s">
        <v>770</v>
      </c>
      <c r="C502" s="21" t="s">
        <v>771</v>
      </c>
      <c r="D502" s="77">
        <v>2090</v>
      </c>
      <c r="E502" s="77"/>
      <c r="F502" s="77"/>
      <c r="G502" s="77">
        <f t="shared" si="108"/>
        <v>2090</v>
      </c>
      <c r="H502" s="77">
        <f aca="true" t="shared" si="109" ref="H502:H507">G502</f>
        <v>2090</v>
      </c>
      <c r="I502" s="77"/>
      <c r="J502" s="77">
        <f>H502</f>
        <v>2090</v>
      </c>
      <c r="K502" s="144"/>
      <c r="L502" s="144"/>
      <c r="M502" s="144"/>
      <c r="N502" s="215"/>
    </row>
    <row r="503" spans="1:14" s="34" customFormat="1" ht="13.5" customHeight="1">
      <c r="A503" s="109"/>
      <c r="B503" s="29" t="s">
        <v>746</v>
      </c>
      <c r="C503" s="21" t="s">
        <v>747</v>
      </c>
      <c r="D503" s="77">
        <v>332</v>
      </c>
      <c r="E503" s="77"/>
      <c r="F503" s="77"/>
      <c r="G503" s="77">
        <f t="shared" si="108"/>
        <v>332</v>
      </c>
      <c r="H503" s="77">
        <f t="shared" si="109"/>
        <v>332</v>
      </c>
      <c r="I503" s="77"/>
      <c r="J503" s="77">
        <f>H503</f>
        <v>332</v>
      </c>
      <c r="K503" s="144"/>
      <c r="L503" s="144"/>
      <c r="M503" s="144"/>
      <c r="N503" s="215"/>
    </row>
    <row r="504" spans="1:14" s="34" customFormat="1" ht="13.5" customHeight="1">
      <c r="A504" s="109"/>
      <c r="B504" s="28" t="s">
        <v>748</v>
      </c>
      <c r="C504" s="21" t="s">
        <v>858</v>
      </c>
      <c r="D504" s="77">
        <v>1000</v>
      </c>
      <c r="E504" s="77"/>
      <c r="F504" s="77"/>
      <c r="G504" s="77">
        <f t="shared" si="108"/>
        <v>1000</v>
      </c>
      <c r="H504" s="77">
        <f t="shared" si="109"/>
        <v>1000</v>
      </c>
      <c r="I504" s="77"/>
      <c r="J504" s="77"/>
      <c r="K504" s="144"/>
      <c r="L504" s="144"/>
      <c r="M504" s="144"/>
      <c r="N504" s="215"/>
    </row>
    <row r="505" spans="1:14" s="35" customFormat="1" ht="14.25" customHeight="1">
      <c r="A505" s="97"/>
      <c r="B505" s="29" t="s">
        <v>750</v>
      </c>
      <c r="C505" s="22" t="s">
        <v>821</v>
      </c>
      <c r="D505" s="77">
        <v>3300</v>
      </c>
      <c r="E505" s="77"/>
      <c r="F505" s="77"/>
      <c r="G505" s="77">
        <f t="shared" si="108"/>
        <v>3300</v>
      </c>
      <c r="H505" s="77">
        <f t="shared" si="109"/>
        <v>3300</v>
      </c>
      <c r="I505" s="77"/>
      <c r="J505" s="77"/>
      <c r="K505" s="144"/>
      <c r="L505" s="144"/>
      <c r="M505" s="144"/>
      <c r="N505" s="215"/>
    </row>
    <row r="506" spans="1:14" s="35" customFormat="1" ht="14.25" customHeight="1">
      <c r="A506" s="97"/>
      <c r="B506" s="29" t="s">
        <v>753</v>
      </c>
      <c r="C506" s="22" t="s">
        <v>823</v>
      </c>
      <c r="D506" s="77">
        <v>4920</v>
      </c>
      <c r="E506" s="77"/>
      <c r="F506" s="77"/>
      <c r="G506" s="77">
        <f t="shared" si="108"/>
        <v>4920</v>
      </c>
      <c r="H506" s="77">
        <f t="shared" si="109"/>
        <v>4920</v>
      </c>
      <c r="I506" s="77"/>
      <c r="J506" s="77"/>
      <c r="K506" s="144"/>
      <c r="L506" s="144"/>
      <c r="M506" s="144"/>
      <c r="N506" s="215"/>
    </row>
    <row r="507" spans="1:14" s="35" customFormat="1" ht="14.25" customHeight="1">
      <c r="A507" s="97"/>
      <c r="B507" s="29" t="s">
        <v>759</v>
      </c>
      <c r="C507" s="22" t="s">
        <v>760</v>
      </c>
      <c r="D507" s="77">
        <v>453</v>
      </c>
      <c r="E507" s="77"/>
      <c r="F507" s="77"/>
      <c r="G507" s="77">
        <f t="shared" si="108"/>
        <v>453</v>
      </c>
      <c r="H507" s="77">
        <f t="shared" si="109"/>
        <v>453</v>
      </c>
      <c r="I507" s="77"/>
      <c r="J507" s="77"/>
      <c r="K507" s="144"/>
      <c r="L507" s="144"/>
      <c r="M507" s="144"/>
      <c r="N507" s="215"/>
    </row>
    <row r="508" spans="1:14" s="35" customFormat="1" ht="18.75" customHeight="1">
      <c r="A508" s="95" t="s">
        <v>835</v>
      </c>
      <c r="B508" s="118"/>
      <c r="C508" s="64" t="s">
        <v>805</v>
      </c>
      <c r="D508" s="138">
        <f>SUM(D509:D517)</f>
        <v>107662</v>
      </c>
      <c r="E508" s="138">
        <f aca="true" t="shared" si="110" ref="E508:N508">SUM(E509:E517)</f>
        <v>0</v>
      </c>
      <c r="F508" s="138">
        <f t="shared" si="110"/>
        <v>0</v>
      </c>
      <c r="G508" s="138">
        <f t="shared" si="110"/>
        <v>107662</v>
      </c>
      <c r="H508" s="138">
        <f t="shared" si="110"/>
        <v>107662</v>
      </c>
      <c r="I508" s="138">
        <f t="shared" si="110"/>
        <v>24655</v>
      </c>
      <c r="J508" s="138">
        <f t="shared" si="110"/>
        <v>1533</v>
      </c>
      <c r="K508" s="138">
        <f t="shared" si="110"/>
        <v>0</v>
      </c>
      <c r="L508" s="138">
        <f t="shared" si="110"/>
        <v>0</v>
      </c>
      <c r="M508" s="138">
        <f t="shared" si="110"/>
        <v>0</v>
      </c>
      <c r="N508" s="139">
        <f t="shared" si="110"/>
        <v>0</v>
      </c>
    </row>
    <row r="509" spans="1:14" s="35" customFormat="1" ht="18.75" customHeight="1">
      <c r="A509" s="223"/>
      <c r="B509" s="150" t="s">
        <v>741</v>
      </c>
      <c r="C509" s="21" t="s">
        <v>742</v>
      </c>
      <c r="D509" s="149">
        <v>2060</v>
      </c>
      <c r="E509" s="149"/>
      <c r="F509" s="149"/>
      <c r="G509" s="149">
        <f aca="true" t="shared" si="111" ref="G509:G517">D509+E509-F509</f>
        <v>2060</v>
      </c>
      <c r="H509" s="149">
        <f>G509</f>
        <v>2060</v>
      </c>
      <c r="I509" s="149">
        <f>H509</f>
        <v>2060</v>
      </c>
      <c r="J509" s="149"/>
      <c r="K509" s="149"/>
      <c r="L509" s="149"/>
      <c r="M509" s="149"/>
      <c r="N509" s="178"/>
    </row>
    <row r="510" spans="1:14" s="35" customFormat="1" ht="18.75" customHeight="1">
      <c r="A510" s="223"/>
      <c r="B510" s="150" t="s">
        <v>770</v>
      </c>
      <c r="C510" s="21" t="s">
        <v>83</v>
      </c>
      <c r="D510" s="149">
        <v>1324</v>
      </c>
      <c r="E510" s="149"/>
      <c r="F510" s="149"/>
      <c r="G510" s="149">
        <f t="shared" si="111"/>
        <v>1324</v>
      </c>
      <c r="H510" s="149">
        <f aca="true" t="shared" si="112" ref="H510:H517">G510</f>
        <v>1324</v>
      </c>
      <c r="I510" s="149"/>
      <c r="J510" s="149">
        <f>H510</f>
        <v>1324</v>
      </c>
      <c r="K510" s="149"/>
      <c r="L510" s="149"/>
      <c r="M510" s="149"/>
      <c r="N510" s="178"/>
    </row>
    <row r="511" spans="1:14" s="35" customFormat="1" ht="18.75" customHeight="1">
      <c r="A511" s="223"/>
      <c r="B511" s="150" t="s">
        <v>746</v>
      </c>
      <c r="C511" s="21" t="s">
        <v>747</v>
      </c>
      <c r="D511" s="149">
        <v>209</v>
      </c>
      <c r="E511" s="149"/>
      <c r="F511" s="149"/>
      <c r="G511" s="149">
        <f t="shared" si="111"/>
        <v>209</v>
      </c>
      <c r="H511" s="149">
        <f t="shared" si="112"/>
        <v>209</v>
      </c>
      <c r="I511" s="149"/>
      <c r="J511" s="149">
        <f>H511</f>
        <v>209</v>
      </c>
      <c r="K511" s="149"/>
      <c r="L511" s="149"/>
      <c r="M511" s="149"/>
      <c r="N511" s="178"/>
    </row>
    <row r="512" spans="1:14" s="35" customFormat="1" ht="15.75" customHeight="1">
      <c r="A512" s="94"/>
      <c r="B512" s="150" t="s">
        <v>370</v>
      </c>
      <c r="C512" s="21" t="s">
        <v>371</v>
      </c>
      <c r="D512" s="149">
        <v>22595</v>
      </c>
      <c r="E512" s="149"/>
      <c r="F512" s="149"/>
      <c r="G512" s="149">
        <f t="shared" si="111"/>
        <v>22595</v>
      </c>
      <c r="H512" s="149">
        <f t="shared" si="112"/>
        <v>22595</v>
      </c>
      <c r="I512" s="149">
        <f>H512</f>
        <v>22595</v>
      </c>
      <c r="J512" s="149"/>
      <c r="K512" s="149"/>
      <c r="L512" s="149"/>
      <c r="M512" s="149"/>
      <c r="N512" s="178"/>
    </row>
    <row r="513" spans="1:14" s="35" customFormat="1" ht="14.25" customHeight="1">
      <c r="A513" s="109"/>
      <c r="B513" s="28" t="s">
        <v>748</v>
      </c>
      <c r="C513" s="21" t="s">
        <v>773</v>
      </c>
      <c r="D513" s="77">
        <v>29054</v>
      </c>
      <c r="E513" s="77"/>
      <c r="F513" s="77"/>
      <c r="G513" s="149">
        <f t="shared" si="111"/>
        <v>29054</v>
      </c>
      <c r="H513" s="149">
        <f t="shared" si="112"/>
        <v>29054</v>
      </c>
      <c r="I513" s="77"/>
      <c r="J513" s="77"/>
      <c r="K513" s="144"/>
      <c r="L513" s="144"/>
      <c r="M513" s="144"/>
      <c r="N513" s="215"/>
    </row>
    <row r="514" spans="1:14" s="35" customFormat="1" ht="14.25" customHeight="1">
      <c r="A514" s="109"/>
      <c r="B514" s="28" t="s">
        <v>750</v>
      </c>
      <c r="C514" s="22" t="s">
        <v>821</v>
      </c>
      <c r="D514" s="77">
        <v>27500</v>
      </c>
      <c r="E514" s="77"/>
      <c r="F514" s="77"/>
      <c r="G514" s="149">
        <f t="shared" si="111"/>
        <v>27500</v>
      </c>
      <c r="H514" s="149">
        <f t="shared" si="112"/>
        <v>27500</v>
      </c>
      <c r="I514" s="77"/>
      <c r="J514" s="77"/>
      <c r="K514" s="144"/>
      <c r="L514" s="144"/>
      <c r="M514" s="144"/>
      <c r="N514" s="215"/>
    </row>
    <row r="515" spans="1:14" s="35" customFormat="1" ht="14.25" customHeight="1">
      <c r="A515" s="109"/>
      <c r="B515" s="28" t="s">
        <v>753</v>
      </c>
      <c r="C515" s="22" t="s">
        <v>823</v>
      </c>
      <c r="D515" s="77">
        <v>15420</v>
      </c>
      <c r="E515" s="77"/>
      <c r="F515" s="77"/>
      <c r="G515" s="149">
        <f t="shared" si="111"/>
        <v>15420</v>
      </c>
      <c r="H515" s="149">
        <f t="shared" si="112"/>
        <v>15420</v>
      </c>
      <c r="I515" s="77"/>
      <c r="J515" s="77"/>
      <c r="K515" s="144"/>
      <c r="L515" s="144"/>
      <c r="M515" s="144"/>
      <c r="N515" s="215"/>
    </row>
    <row r="516" spans="1:14" s="35" customFormat="1" ht="14.25" customHeight="1">
      <c r="A516" s="109"/>
      <c r="B516" s="28" t="s">
        <v>93</v>
      </c>
      <c r="C516" s="21" t="s">
        <v>97</v>
      </c>
      <c r="D516" s="77">
        <v>1100</v>
      </c>
      <c r="E516" s="77"/>
      <c r="F516" s="77"/>
      <c r="G516" s="149">
        <f t="shared" si="111"/>
        <v>1100</v>
      </c>
      <c r="H516" s="149">
        <f t="shared" si="112"/>
        <v>1100</v>
      </c>
      <c r="I516" s="77"/>
      <c r="J516" s="77"/>
      <c r="K516" s="144"/>
      <c r="L516" s="144"/>
      <c r="M516" s="144"/>
      <c r="N516" s="215"/>
    </row>
    <row r="517" spans="1:14" s="35" customFormat="1" ht="14.25" customHeight="1">
      <c r="A517" s="109"/>
      <c r="B517" s="28" t="s">
        <v>96</v>
      </c>
      <c r="C517" s="21" t="s">
        <v>100</v>
      </c>
      <c r="D517" s="77">
        <v>8400</v>
      </c>
      <c r="E517" s="77"/>
      <c r="F517" s="77"/>
      <c r="G517" s="149">
        <f t="shared" si="111"/>
        <v>8400</v>
      </c>
      <c r="H517" s="149">
        <f t="shared" si="112"/>
        <v>8400</v>
      </c>
      <c r="I517" s="77"/>
      <c r="J517" s="77"/>
      <c r="K517" s="144"/>
      <c r="L517" s="144"/>
      <c r="M517" s="144"/>
      <c r="N517" s="215"/>
    </row>
    <row r="518" spans="1:14" s="35" customFormat="1" ht="24.75" customHeight="1">
      <c r="A518" s="110" t="s">
        <v>70</v>
      </c>
      <c r="B518" s="116"/>
      <c r="C518" s="48" t="s">
        <v>834</v>
      </c>
      <c r="D518" s="142">
        <f>D519+D521+D532+D557</f>
        <v>2029631</v>
      </c>
      <c r="E518" s="142">
        <f>E519+E521+E532+E557</f>
        <v>95460</v>
      </c>
      <c r="F518" s="142">
        <f>F519+F521+F532+F557</f>
        <v>0</v>
      </c>
      <c r="G518" s="142">
        <f>G519+G521+G532+G557</f>
        <v>2125091</v>
      </c>
      <c r="H518" s="142">
        <f aca="true" t="shared" si="113" ref="H518:N518">H519+H521+H532+H557</f>
        <v>1875091</v>
      </c>
      <c r="I518" s="142">
        <f t="shared" si="113"/>
        <v>1226627</v>
      </c>
      <c r="J518" s="142">
        <f t="shared" si="113"/>
        <v>197214</v>
      </c>
      <c r="K518" s="142">
        <f t="shared" si="113"/>
        <v>28770</v>
      </c>
      <c r="L518" s="142">
        <f t="shared" si="113"/>
        <v>0</v>
      </c>
      <c r="M518" s="142">
        <f t="shared" si="113"/>
        <v>0</v>
      </c>
      <c r="N518" s="143">
        <f t="shared" si="113"/>
        <v>250000</v>
      </c>
    </row>
    <row r="519" spans="1:14" s="35" customFormat="1" ht="24.75" customHeight="1">
      <c r="A519" s="95" t="s">
        <v>88</v>
      </c>
      <c r="B519" s="118"/>
      <c r="C519" s="64" t="s">
        <v>676</v>
      </c>
      <c r="D519" s="138">
        <f>D520</f>
        <v>28770</v>
      </c>
      <c r="E519" s="138">
        <f>E520</f>
        <v>0</v>
      </c>
      <c r="F519" s="138">
        <f>F520</f>
        <v>0</v>
      </c>
      <c r="G519" s="138">
        <f>G520</f>
        <v>28770</v>
      </c>
      <c r="H519" s="138">
        <f aca="true" t="shared" si="114" ref="H519:N519">H520</f>
        <v>28770</v>
      </c>
      <c r="I519" s="138">
        <f t="shared" si="114"/>
        <v>0</v>
      </c>
      <c r="J519" s="138">
        <f t="shared" si="114"/>
        <v>0</v>
      </c>
      <c r="K519" s="138">
        <f t="shared" si="114"/>
        <v>28770</v>
      </c>
      <c r="L519" s="138">
        <f t="shared" si="114"/>
        <v>0</v>
      </c>
      <c r="M519" s="138">
        <f t="shared" si="114"/>
        <v>0</v>
      </c>
      <c r="N519" s="139">
        <f t="shared" si="114"/>
        <v>0</v>
      </c>
    </row>
    <row r="520" spans="1:14" s="35" customFormat="1" ht="24" customHeight="1">
      <c r="A520" s="94"/>
      <c r="B520" s="28" t="s">
        <v>501</v>
      </c>
      <c r="C520" s="21" t="s">
        <v>588</v>
      </c>
      <c r="D520" s="144">
        <v>28770</v>
      </c>
      <c r="E520" s="144"/>
      <c r="F520" s="144"/>
      <c r="G520" s="144">
        <f>D520+E520-F520</f>
        <v>28770</v>
      </c>
      <c r="H520" s="144">
        <f>G520</f>
        <v>28770</v>
      </c>
      <c r="I520" s="148"/>
      <c r="J520" s="148"/>
      <c r="K520" s="144">
        <f>H520</f>
        <v>28770</v>
      </c>
      <c r="L520" s="144"/>
      <c r="M520" s="144"/>
      <c r="N520" s="215"/>
    </row>
    <row r="521" spans="1:14" s="35" customFormat="1" ht="17.25" customHeight="1">
      <c r="A521" s="95" t="s">
        <v>82</v>
      </c>
      <c r="B521" s="118"/>
      <c r="C521" s="64" t="s">
        <v>343</v>
      </c>
      <c r="D521" s="138">
        <f>SUM(D522:D531)</f>
        <v>29672</v>
      </c>
      <c r="E521" s="138">
        <f>SUM(E522:E531)</f>
        <v>0</v>
      </c>
      <c r="F521" s="138">
        <f>SUM(F522:F531)</f>
        <v>0</v>
      </c>
      <c r="G521" s="138">
        <f>SUM(G522:G531)</f>
        <v>29672</v>
      </c>
      <c r="H521" s="138">
        <f>SUM(H522:H531)</f>
        <v>29672</v>
      </c>
      <c r="I521" s="138">
        <f aca="true" t="shared" si="115" ref="I521:N521">SUM(I522:I531)</f>
        <v>20151</v>
      </c>
      <c r="J521" s="138">
        <f t="shared" si="115"/>
        <v>3533</v>
      </c>
      <c r="K521" s="138">
        <f t="shared" si="115"/>
        <v>0</v>
      </c>
      <c r="L521" s="138">
        <f t="shared" si="115"/>
        <v>0</v>
      </c>
      <c r="M521" s="138">
        <f t="shared" si="115"/>
        <v>0</v>
      </c>
      <c r="N521" s="139">
        <f t="shared" si="115"/>
        <v>0</v>
      </c>
    </row>
    <row r="522" spans="1:14" s="35" customFormat="1" ht="16.5" customHeight="1">
      <c r="A522" s="97"/>
      <c r="B522" s="115" t="s">
        <v>741</v>
      </c>
      <c r="C522" s="21" t="s">
        <v>742</v>
      </c>
      <c r="D522" s="77">
        <v>18876</v>
      </c>
      <c r="E522" s="77"/>
      <c r="F522" s="77"/>
      <c r="G522" s="77">
        <f>D522+E522-F522</f>
        <v>18876</v>
      </c>
      <c r="H522" s="77">
        <f>G522</f>
        <v>18876</v>
      </c>
      <c r="I522" s="77">
        <f>H522</f>
        <v>18876</v>
      </c>
      <c r="J522" s="140"/>
      <c r="K522" s="141"/>
      <c r="L522" s="144"/>
      <c r="M522" s="144"/>
      <c r="N522" s="215"/>
    </row>
    <row r="523" spans="1:14" s="35" customFormat="1" ht="13.5" customHeight="1">
      <c r="A523" s="97"/>
      <c r="B523" s="115" t="s">
        <v>744</v>
      </c>
      <c r="C523" s="21" t="s">
        <v>745</v>
      </c>
      <c r="D523" s="77">
        <v>1275</v>
      </c>
      <c r="E523" s="77"/>
      <c r="F523" s="77"/>
      <c r="G523" s="77">
        <f aca="true" t="shared" si="116" ref="G523:G531">D523+E523-F523</f>
        <v>1275</v>
      </c>
      <c r="H523" s="77">
        <f aca="true" t="shared" si="117" ref="H523:H531">G523</f>
        <v>1275</v>
      </c>
      <c r="I523" s="77">
        <f>H523</f>
        <v>1275</v>
      </c>
      <c r="J523" s="140"/>
      <c r="K523" s="141"/>
      <c r="L523" s="144"/>
      <c r="M523" s="144"/>
      <c r="N523" s="215"/>
    </row>
    <row r="524" spans="1:14" s="35" customFormat="1" ht="14.25" customHeight="1">
      <c r="A524" s="97"/>
      <c r="B524" s="117" t="s">
        <v>770</v>
      </c>
      <c r="C524" s="21" t="s">
        <v>83</v>
      </c>
      <c r="D524" s="77">
        <v>3042</v>
      </c>
      <c r="E524" s="77"/>
      <c r="F524" s="77"/>
      <c r="G524" s="77">
        <f t="shared" si="116"/>
        <v>3042</v>
      </c>
      <c r="H524" s="77">
        <f t="shared" si="117"/>
        <v>3042</v>
      </c>
      <c r="I524" s="77"/>
      <c r="J524" s="140">
        <f>H524</f>
        <v>3042</v>
      </c>
      <c r="K524" s="141"/>
      <c r="L524" s="144"/>
      <c r="M524" s="144"/>
      <c r="N524" s="215"/>
    </row>
    <row r="525" spans="1:14" s="35" customFormat="1" ht="13.5" customHeight="1">
      <c r="A525" s="97"/>
      <c r="B525" s="117" t="s">
        <v>746</v>
      </c>
      <c r="C525" s="21" t="s">
        <v>747</v>
      </c>
      <c r="D525" s="77">
        <v>491</v>
      </c>
      <c r="E525" s="77"/>
      <c r="F525" s="77"/>
      <c r="G525" s="77">
        <f t="shared" si="116"/>
        <v>491</v>
      </c>
      <c r="H525" s="77">
        <f t="shared" si="117"/>
        <v>491</v>
      </c>
      <c r="I525" s="77"/>
      <c r="J525" s="140">
        <f>H525</f>
        <v>491</v>
      </c>
      <c r="K525" s="141"/>
      <c r="L525" s="144"/>
      <c r="M525" s="144"/>
      <c r="N525" s="215"/>
    </row>
    <row r="526" spans="1:14" s="35" customFormat="1" ht="13.5" customHeight="1">
      <c r="A526" s="97"/>
      <c r="B526" s="115" t="s">
        <v>748</v>
      </c>
      <c r="C526" s="21" t="s">
        <v>858</v>
      </c>
      <c r="D526" s="77">
        <v>550</v>
      </c>
      <c r="E526" s="77"/>
      <c r="F526" s="77"/>
      <c r="G526" s="77">
        <f t="shared" si="116"/>
        <v>550</v>
      </c>
      <c r="H526" s="77">
        <f t="shared" si="117"/>
        <v>550</v>
      </c>
      <c r="I526" s="77"/>
      <c r="J526" s="140"/>
      <c r="K526" s="141"/>
      <c r="L526" s="144"/>
      <c r="M526" s="144"/>
      <c r="N526" s="215"/>
    </row>
    <row r="527" spans="1:14" s="35" customFormat="1" ht="14.25" customHeight="1">
      <c r="A527" s="97"/>
      <c r="B527" s="115" t="s">
        <v>753</v>
      </c>
      <c r="C527" s="21" t="s">
        <v>823</v>
      </c>
      <c r="D527" s="77">
        <v>1190</v>
      </c>
      <c r="E527" s="77"/>
      <c r="F527" s="77"/>
      <c r="G527" s="77">
        <f t="shared" si="116"/>
        <v>1190</v>
      </c>
      <c r="H527" s="77">
        <f t="shared" si="117"/>
        <v>1190</v>
      </c>
      <c r="I527" s="77"/>
      <c r="J527" s="140"/>
      <c r="K527" s="141"/>
      <c r="L527" s="144"/>
      <c r="M527" s="144"/>
      <c r="N527" s="215"/>
    </row>
    <row r="528" spans="1:14" s="35" customFormat="1" ht="14.25" customHeight="1">
      <c r="A528" s="97"/>
      <c r="B528" s="115" t="s">
        <v>93</v>
      </c>
      <c r="C528" s="21" t="s">
        <v>97</v>
      </c>
      <c r="D528" s="77">
        <v>550</v>
      </c>
      <c r="E528" s="77"/>
      <c r="F528" s="77"/>
      <c r="G528" s="77">
        <f t="shared" si="116"/>
        <v>550</v>
      </c>
      <c r="H528" s="77">
        <f t="shared" si="117"/>
        <v>550</v>
      </c>
      <c r="I528" s="77"/>
      <c r="J528" s="140"/>
      <c r="K528" s="141"/>
      <c r="L528" s="144"/>
      <c r="M528" s="144"/>
      <c r="N528" s="215"/>
    </row>
    <row r="529" spans="1:14" s="35" customFormat="1" ht="12.75" customHeight="1">
      <c r="A529" s="97"/>
      <c r="B529" s="115" t="s">
        <v>759</v>
      </c>
      <c r="C529" s="21" t="s">
        <v>760</v>
      </c>
      <c r="D529" s="77">
        <v>472</v>
      </c>
      <c r="E529" s="77"/>
      <c r="F529" s="77"/>
      <c r="G529" s="77">
        <f t="shared" si="116"/>
        <v>472</v>
      </c>
      <c r="H529" s="77">
        <f t="shared" si="117"/>
        <v>472</v>
      </c>
      <c r="I529" s="77"/>
      <c r="J529" s="140"/>
      <c r="K529" s="141"/>
      <c r="L529" s="144"/>
      <c r="M529" s="144"/>
      <c r="N529" s="215"/>
    </row>
    <row r="530" spans="1:14" s="35" customFormat="1" ht="12.75" customHeight="1">
      <c r="A530" s="97"/>
      <c r="B530" s="115" t="s">
        <v>95</v>
      </c>
      <c r="C530" s="21" t="s">
        <v>99</v>
      </c>
      <c r="D530" s="77">
        <v>400</v>
      </c>
      <c r="E530" s="77"/>
      <c r="F530" s="77"/>
      <c r="G530" s="77">
        <f t="shared" si="116"/>
        <v>400</v>
      </c>
      <c r="H530" s="77">
        <f t="shared" si="117"/>
        <v>400</v>
      </c>
      <c r="I530" s="77"/>
      <c r="J530" s="140"/>
      <c r="K530" s="141"/>
      <c r="L530" s="144"/>
      <c r="M530" s="144"/>
      <c r="N530" s="215"/>
    </row>
    <row r="531" spans="1:14" s="35" customFormat="1" ht="12.75" customHeight="1">
      <c r="A531" s="97"/>
      <c r="B531" s="115" t="s">
        <v>96</v>
      </c>
      <c r="C531" s="21" t="s">
        <v>100</v>
      </c>
      <c r="D531" s="77">
        <v>2826</v>
      </c>
      <c r="E531" s="77"/>
      <c r="F531" s="77"/>
      <c r="G531" s="77">
        <f t="shared" si="116"/>
        <v>2826</v>
      </c>
      <c r="H531" s="77">
        <f t="shared" si="117"/>
        <v>2826</v>
      </c>
      <c r="I531" s="77"/>
      <c r="J531" s="140"/>
      <c r="K531" s="141"/>
      <c r="L531" s="144"/>
      <c r="M531" s="144"/>
      <c r="N531" s="215"/>
    </row>
    <row r="532" spans="1:14" s="35" customFormat="1" ht="15.75" customHeight="1">
      <c r="A532" s="95" t="s">
        <v>112</v>
      </c>
      <c r="B532" s="119"/>
      <c r="C532" s="64" t="s">
        <v>113</v>
      </c>
      <c r="D532" s="138">
        <f>SUM(D533:D556)</f>
        <v>1486849</v>
      </c>
      <c r="E532" s="138">
        <f aca="true" t="shared" si="118" ref="E532:N532">SUM(E533:E556)</f>
        <v>0</v>
      </c>
      <c r="F532" s="138">
        <f t="shared" si="118"/>
        <v>0</v>
      </c>
      <c r="G532" s="138">
        <f t="shared" si="118"/>
        <v>1486849</v>
      </c>
      <c r="H532" s="138">
        <f t="shared" si="118"/>
        <v>1236849</v>
      </c>
      <c r="I532" s="138">
        <f t="shared" si="118"/>
        <v>930857</v>
      </c>
      <c r="J532" s="138">
        <f t="shared" si="118"/>
        <v>160961</v>
      </c>
      <c r="K532" s="138">
        <f t="shared" si="118"/>
        <v>0</v>
      </c>
      <c r="L532" s="138">
        <f t="shared" si="118"/>
        <v>0</v>
      </c>
      <c r="M532" s="138">
        <f t="shared" si="118"/>
        <v>0</v>
      </c>
      <c r="N532" s="139">
        <f t="shared" si="118"/>
        <v>250000</v>
      </c>
    </row>
    <row r="533" spans="1:14" s="35" customFormat="1" ht="15.75" customHeight="1">
      <c r="A533" s="109"/>
      <c r="B533" s="115" t="s">
        <v>439</v>
      </c>
      <c r="C533" s="21" t="s">
        <v>155</v>
      </c>
      <c r="D533" s="77">
        <v>4000</v>
      </c>
      <c r="E533" s="77"/>
      <c r="F533" s="77"/>
      <c r="G533" s="77">
        <f>D533+E533-F533</f>
        <v>4000</v>
      </c>
      <c r="H533" s="77">
        <f>G533</f>
        <v>4000</v>
      </c>
      <c r="I533" s="162"/>
      <c r="J533" s="77"/>
      <c r="K533" s="85"/>
      <c r="L533" s="144"/>
      <c r="M533" s="144"/>
      <c r="N533" s="215"/>
    </row>
    <row r="534" spans="1:14" s="35" customFormat="1" ht="15.75" customHeight="1">
      <c r="A534" s="97"/>
      <c r="B534" s="115" t="s">
        <v>741</v>
      </c>
      <c r="C534" s="21" t="s">
        <v>153</v>
      </c>
      <c r="D534" s="77">
        <v>819745</v>
      </c>
      <c r="E534" s="77"/>
      <c r="F534" s="77"/>
      <c r="G534" s="77">
        <f aca="true" t="shared" si="119" ref="G534:G556">D534+E534-F534</f>
        <v>819745</v>
      </c>
      <c r="H534" s="77">
        <f aca="true" t="shared" si="120" ref="H534:H555">G534</f>
        <v>819745</v>
      </c>
      <c r="I534" s="77">
        <f>H534</f>
        <v>819745</v>
      </c>
      <c r="J534" s="77"/>
      <c r="K534" s="140"/>
      <c r="L534" s="144"/>
      <c r="M534" s="144"/>
      <c r="N534" s="215"/>
    </row>
    <row r="535" spans="1:14" s="35" customFormat="1" ht="15.75" customHeight="1">
      <c r="A535" s="97"/>
      <c r="B535" s="115" t="s">
        <v>84</v>
      </c>
      <c r="C535" s="21" t="s">
        <v>153</v>
      </c>
      <c r="D535" s="77">
        <v>33783</v>
      </c>
      <c r="E535" s="77"/>
      <c r="F535" s="77"/>
      <c r="G535" s="77">
        <f t="shared" si="119"/>
        <v>33783</v>
      </c>
      <c r="H535" s="77">
        <f t="shared" si="120"/>
        <v>33783</v>
      </c>
      <c r="I535" s="77">
        <f>H535</f>
        <v>33783</v>
      </c>
      <c r="J535" s="77"/>
      <c r="K535" s="140"/>
      <c r="L535" s="144"/>
      <c r="M535" s="144"/>
      <c r="N535" s="215"/>
    </row>
    <row r="536" spans="1:14" s="35" customFormat="1" ht="15" customHeight="1">
      <c r="A536" s="97"/>
      <c r="B536" s="115" t="s">
        <v>744</v>
      </c>
      <c r="C536" s="21" t="s">
        <v>745</v>
      </c>
      <c r="D536" s="77">
        <v>60579</v>
      </c>
      <c r="E536" s="77"/>
      <c r="F536" s="77"/>
      <c r="G536" s="77">
        <f t="shared" si="119"/>
        <v>60579</v>
      </c>
      <c r="H536" s="77">
        <f t="shared" si="120"/>
        <v>60579</v>
      </c>
      <c r="I536" s="77">
        <f>H536</f>
        <v>60579</v>
      </c>
      <c r="J536" s="77"/>
      <c r="K536" s="140"/>
      <c r="L536" s="144"/>
      <c r="M536" s="144"/>
      <c r="N536" s="215"/>
    </row>
    <row r="537" spans="1:14" s="35" customFormat="1" ht="15" customHeight="1">
      <c r="A537" s="97"/>
      <c r="B537" s="115" t="s">
        <v>685</v>
      </c>
      <c r="C537" s="21" t="s">
        <v>745</v>
      </c>
      <c r="D537" s="77">
        <v>1390</v>
      </c>
      <c r="E537" s="77"/>
      <c r="F537" s="77"/>
      <c r="G537" s="77">
        <f t="shared" si="119"/>
        <v>1390</v>
      </c>
      <c r="H537" s="77">
        <f t="shared" si="120"/>
        <v>1390</v>
      </c>
      <c r="I537" s="77">
        <f>H537</f>
        <v>1390</v>
      </c>
      <c r="J537" s="77"/>
      <c r="K537" s="140"/>
      <c r="L537" s="144"/>
      <c r="M537" s="144"/>
      <c r="N537" s="215"/>
    </row>
    <row r="538" spans="1:14" s="35" customFormat="1" ht="15" customHeight="1">
      <c r="A538" s="97"/>
      <c r="B538" s="117" t="s">
        <v>789</v>
      </c>
      <c r="C538" s="21" t="s">
        <v>803</v>
      </c>
      <c r="D538" s="77">
        <v>129849</v>
      </c>
      <c r="E538" s="77"/>
      <c r="F538" s="77"/>
      <c r="G538" s="77">
        <f t="shared" si="119"/>
        <v>129849</v>
      </c>
      <c r="H538" s="77">
        <f t="shared" si="120"/>
        <v>129849</v>
      </c>
      <c r="I538" s="77"/>
      <c r="J538" s="77">
        <f>H538</f>
        <v>129849</v>
      </c>
      <c r="K538" s="140"/>
      <c r="L538" s="144"/>
      <c r="M538" s="144"/>
      <c r="N538" s="215"/>
    </row>
    <row r="539" spans="1:14" s="35" customFormat="1" ht="15" customHeight="1">
      <c r="A539" s="97"/>
      <c r="B539" s="117" t="s">
        <v>85</v>
      </c>
      <c r="C539" s="21" t="s">
        <v>803</v>
      </c>
      <c r="D539" s="77">
        <v>6583</v>
      </c>
      <c r="E539" s="77"/>
      <c r="F539" s="77"/>
      <c r="G539" s="77">
        <f t="shared" si="119"/>
        <v>6583</v>
      </c>
      <c r="H539" s="77">
        <f t="shared" si="120"/>
        <v>6583</v>
      </c>
      <c r="I539" s="77"/>
      <c r="J539" s="77">
        <f>H539</f>
        <v>6583</v>
      </c>
      <c r="K539" s="140"/>
      <c r="L539" s="144"/>
      <c r="M539" s="144"/>
      <c r="N539" s="215"/>
    </row>
    <row r="540" spans="1:14" s="35" customFormat="1" ht="15" customHeight="1">
      <c r="A540" s="97"/>
      <c r="B540" s="117" t="s">
        <v>746</v>
      </c>
      <c r="C540" s="21" t="s">
        <v>747</v>
      </c>
      <c r="D540" s="77">
        <v>23467</v>
      </c>
      <c r="E540" s="77"/>
      <c r="F540" s="77"/>
      <c r="G540" s="77">
        <f t="shared" si="119"/>
        <v>23467</v>
      </c>
      <c r="H540" s="77">
        <f t="shared" si="120"/>
        <v>23467</v>
      </c>
      <c r="I540" s="77"/>
      <c r="J540" s="77">
        <f>H540</f>
        <v>23467</v>
      </c>
      <c r="K540" s="140"/>
      <c r="L540" s="144"/>
      <c r="M540" s="144"/>
      <c r="N540" s="215"/>
    </row>
    <row r="541" spans="1:14" s="35" customFormat="1" ht="15" customHeight="1">
      <c r="A541" s="97"/>
      <c r="B541" s="117" t="s">
        <v>86</v>
      </c>
      <c r="C541" s="21" t="s">
        <v>747</v>
      </c>
      <c r="D541" s="77">
        <v>1062</v>
      </c>
      <c r="E541" s="77"/>
      <c r="F541" s="77"/>
      <c r="G541" s="77">
        <f t="shared" si="119"/>
        <v>1062</v>
      </c>
      <c r="H541" s="77">
        <f t="shared" si="120"/>
        <v>1062</v>
      </c>
      <c r="I541" s="77"/>
      <c r="J541" s="77">
        <f>H541</f>
        <v>1062</v>
      </c>
      <c r="K541" s="140"/>
      <c r="L541" s="144"/>
      <c r="M541" s="144"/>
      <c r="N541" s="215"/>
    </row>
    <row r="542" spans="1:14" s="35" customFormat="1" ht="14.25" customHeight="1">
      <c r="A542" s="97"/>
      <c r="B542" s="115" t="s">
        <v>370</v>
      </c>
      <c r="C542" s="21" t="s">
        <v>371</v>
      </c>
      <c r="D542" s="77">
        <v>7200</v>
      </c>
      <c r="E542" s="77"/>
      <c r="F542" s="77"/>
      <c r="G542" s="77">
        <f t="shared" si="119"/>
        <v>7200</v>
      </c>
      <c r="H542" s="77">
        <f t="shared" si="120"/>
        <v>7200</v>
      </c>
      <c r="I542" s="77">
        <f>H542</f>
        <v>7200</v>
      </c>
      <c r="J542" s="77"/>
      <c r="K542" s="140"/>
      <c r="L542" s="144"/>
      <c r="M542" s="144"/>
      <c r="N542" s="215"/>
    </row>
    <row r="543" spans="1:14" s="35" customFormat="1" ht="14.25" customHeight="1">
      <c r="A543" s="97"/>
      <c r="B543" s="115" t="s">
        <v>146</v>
      </c>
      <c r="C543" s="21" t="s">
        <v>371</v>
      </c>
      <c r="D543" s="77">
        <v>8160</v>
      </c>
      <c r="E543" s="77"/>
      <c r="F543" s="77"/>
      <c r="G543" s="77">
        <f t="shared" si="119"/>
        <v>8160</v>
      </c>
      <c r="H543" s="77">
        <f t="shared" si="120"/>
        <v>8160</v>
      </c>
      <c r="I543" s="77">
        <f>H543</f>
        <v>8160</v>
      </c>
      <c r="J543" s="77"/>
      <c r="K543" s="140"/>
      <c r="L543" s="144"/>
      <c r="M543" s="144"/>
      <c r="N543" s="215"/>
    </row>
    <row r="544" spans="1:14" s="35" customFormat="1" ht="14.25" customHeight="1">
      <c r="A544" s="97"/>
      <c r="B544" s="115" t="s">
        <v>748</v>
      </c>
      <c r="C544" s="21" t="s">
        <v>858</v>
      </c>
      <c r="D544" s="77">
        <v>48930</v>
      </c>
      <c r="E544" s="77"/>
      <c r="F544" s="77"/>
      <c r="G544" s="77">
        <f t="shared" si="119"/>
        <v>48930</v>
      </c>
      <c r="H544" s="77">
        <f t="shared" si="120"/>
        <v>48930</v>
      </c>
      <c r="I544" s="77"/>
      <c r="J544" s="77"/>
      <c r="K544" s="140"/>
      <c r="L544" s="144"/>
      <c r="M544" s="144"/>
      <c r="N544" s="215"/>
    </row>
    <row r="545" spans="1:14" s="35" customFormat="1" ht="13.5" customHeight="1">
      <c r="A545" s="97"/>
      <c r="B545" s="115" t="s">
        <v>750</v>
      </c>
      <c r="C545" s="21" t="s">
        <v>821</v>
      </c>
      <c r="D545" s="77">
        <v>23000</v>
      </c>
      <c r="E545" s="77"/>
      <c r="F545" s="77"/>
      <c r="G545" s="77">
        <f t="shared" si="119"/>
        <v>23000</v>
      </c>
      <c r="H545" s="77">
        <f t="shared" si="120"/>
        <v>23000</v>
      </c>
      <c r="I545" s="77"/>
      <c r="J545" s="77"/>
      <c r="K545" s="140"/>
      <c r="L545" s="144"/>
      <c r="M545" s="144"/>
      <c r="N545" s="215"/>
    </row>
    <row r="546" spans="1:14" s="35" customFormat="1" ht="13.5" customHeight="1">
      <c r="A546" s="97"/>
      <c r="B546" s="115" t="s">
        <v>752</v>
      </c>
      <c r="C546" s="22" t="s">
        <v>822</v>
      </c>
      <c r="D546" s="77">
        <v>3000</v>
      </c>
      <c r="E546" s="77"/>
      <c r="F546" s="77"/>
      <c r="G546" s="77">
        <f t="shared" si="119"/>
        <v>3000</v>
      </c>
      <c r="H546" s="77">
        <f t="shared" si="120"/>
        <v>3000</v>
      </c>
      <c r="I546" s="77"/>
      <c r="J546" s="77"/>
      <c r="K546" s="140"/>
      <c r="L546" s="144"/>
      <c r="M546" s="144"/>
      <c r="N546" s="215"/>
    </row>
    <row r="547" spans="1:14" s="35" customFormat="1" ht="13.5" customHeight="1">
      <c r="A547" s="97"/>
      <c r="B547" s="115" t="s">
        <v>809</v>
      </c>
      <c r="C547" s="22" t="s">
        <v>810</v>
      </c>
      <c r="D547" s="77">
        <v>1400</v>
      </c>
      <c r="E547" s="77"/>
      <c r="F547" s="77"/>
      <c r="G547" s="77">
        <f t="shared" si="119"/>
        <v>1400</v>
      </c>
      <c r="H547" s="77">
        <f t="shared" si="120"/>
        <v>1400</v>
      </c>
      <c r="I547" s="77"/>
      <c r="J547" s="77"/>
      <c r="K547" s="140"/>
      <c r="L547" s="144"/>
      <c r="M547" s="144"/>
      <c r="N547" s="215"/>
    </row>
    <row r="548" spans="1:14" s="35" customFormat="1" ht="15" customHeight="1">
      <c r="A548" s="97"/>
      <c r="B548" s="115" t="s">
        <v>753</v>
      </c>
      <c r="C548" s="21" t="s">
        <v>823</v>
      </c>
      <c r="D548" s="77">
        <v>13200</v>
      </c>
      <c r="E548" s="77"/>
      <c r="F548" s="77"/>
      <c r="G548" s="77">
        <f t="shared" si="119"/>
        <v>13200</v>
      </c>
      <c r="H548" s="77">
        <f t="shared" si="120"/>
        <v>13200</v>
      </c>
      <c r="I548" s="77"/>
      <c r="J548" s="77"/>
      <c r="K548" s="140"/>
      <c r="L548" s="144"/>
      <c r="M548" s="144"/>
      <c r="N548" s="215"/>
    </row>
    <row r="549" spans="1:14" s="35" customFormat="1" ht="15" customHeight="1">
      <c r="A549" s="97"/>
      <c r="B549" s="115" t="s">
        <v>101</v>
      </c>
      <c r="C549" s="21" t="s">
        <v>103</v>
      </c>
      <c r="D549" s="77">
        <v>1100</v>
      </c>
      <c r="E549" s="77"/>
      <c r="F549" s="77"/>
      <c r="G549" s="77">
        <f t="shared" si="119"/>
        <v>1100</v>
      </c>
      <c r="H549" s="77">
        <f t="shared" si="120"/>
        <v>1100</v>
      </c>
      <c r="I549" s="77"/>
      <c r="J549" s="77"/>
      <c r="K549" s="140"/>
      <c r="L549" s="144"/>
      <c r="M549" s="144"/>
      <c r="N549" s="215"/>
    </row>
    <row r="550" spans="1:14" s="35" customFormat="1" ht="15" customHeight="1">
      <c r="A550" s="97"/>
      <c r="B550" s="115" t="s">
        <v>93</v>
      </c>
      <c r="C550" s="21" t="s">
        <v>97</v>
      </c>
      <c r="D550" s="77">
        <v>2700</v>
      </c>
      <c r="E550" s="77"/>
      <c r="F550" s="77"/>
      <c r="G550" s="77">
        <f t="shared" si="119"/>
        <v>2700</v>
      </c>
      <c r="H550" s="77">
        <f t="shared" si="120"/>
        <v>2700</v>
      </c>
      <c r="I550" s="77"/>
      <c r="J550" s="77"/>
      <c r="K550" s="140"/>
      <c r="L550" s="144"/>
      <c r="M550" s="144"/>
      <c r="N550" s="215"/>
    </row>
    <row r="551" spans="1:14" s="35" customFormat="1" ht="14.25" customHeight="1">
      <c r="A551" s="97"/>
      <c r="B551" s="115" t="s">
        <v>755</v>
      </c>
      <c r="C551" s="21" t="s">
        <v>756</v>
      </c>
      <c r="D551" s="77">
        <v>2000</v>
      </c>
      <c r="E551" s="77"/>
      <c r="F551" s="77"/>
      <c r="G551" s="77">
        <f t="shared" si="119"/>
        <v>2000</v>
      </c>
      <c r="H551" s="77">
        <f t="shared" si="120"/>
        <v>2000</v>
      </c>
      <c r="I551" s="77"/>
      <c r="J551" s="77"/>
      <c r="K551" s="140"/>
      <c r="L551" s="144"/>
      <c r="M551" s="144"/>
      <c r="N551" s="215"/>
    </row>
    <row r="552" spans="1:14" s="35" customFormat="1" ht="14.25" customHeight="1">
      <c r="A552" s="97"/>
      <c r="B552" s="115" t="s">
        <v>759</v>
      </c>
      <c r="C552" s="21" t="s">
        <v>760</v>
      </c>
      <c r="D552" s="77">
        <v>37201</v>
      </c>
      <c r="E552" s="77"/>
      <c r="F552" s="77"/>
      <c r="G552" s="77">
        <f t="shared" si="119"/>
        <v>37201</v>
      </c>
      <c r="H552" s="77">
        <f t="shared" si="120"/>
        <v>37201</v>
      </c>
      <c r="I552" s="77"/>
      <c r="J552" s="77"/>
      <c r="K552" s="140"/>
      <c r="L552" s="144"/>
      <c r="M552" s="144"/>
      <c r="N552" s="215"/>
    </row>
    <row r="553" spans="1:14" s="35" customFormat="1" ht="14.25" customHeight="1">
      <c r="A553" s="97"/>
      <c r="B553" s="115" t="s">
        <v>774</v>
      </c>
      <c r="C553" s="21" t="s">
        <v>775</v>
      </c>
      <c r="D553" s="77">
        <v>3300</v>
      </c>
      <c r="E553" s="77"/>
      <c r="F553" s="77"/>
      <c r="G553" s="77">
        <f t="shared" si="119"/>
        <v>3300</v>
      </c>
      <c r="H553" s="77">
        <f t="shared" si="120"/>
        <v>3300</v>
      </c>
      <c r="I553" s="77"/>
      <c r="J553" s="77"/>
      <c r="K553" s="140"/>
      <c r="L553" s="144"/>
      <c r="M553" s="144"/>
      <c r="N553" s="215"/>
    </row>
    <row r="554" spans="1:14" s="35" customFormat="1" ht="14.25" customHeight="1">
      <c r="A554" s="97"/>
      <c r="B554" s="115" t="s">
        <v>826</v>
      </c>
      <c r="C554" s="21" t="s">
        <v>245</v>
      </c>
      <c r="D554" s="77">
        <v>2700</v>
      </c>
      <c r="E554" s="77"/>
      <c r="F554" s="77"/>
      <c r="G554" s="77">
        <f t="shared" si="119"/>
        <v>2700</v>
      </c>
      <c r="H554" s="77">
        <f t="shared" si="120"/>
        <v>2700</v>
      </c>
      <c r="I554" s="77"/>
      <c r="J554" s="77"/>
      <c r="K554" s="140"/>
      <c r="L554" s="144"/>
      <c r="M554" s="144"/>
      <c r="N554" s="215"/>
    </row>
    <row r="555" spans="1:14" s="35" customFormat="1" ht="15" customHeight="1">
      <c r="A555" s="97"/>
      <c r="B555" s="115" t="s">
        <v>94</v>
      </c>
      <c r="C555" s="21" t="s">
        <v>450</v>
      </c>
      <c r="D555" s="77">
        <v>2500</v>
      </c>
      <c r="E555" s="77"/>
      <c r="F555" s="77"/>
      <c r="G555" s="77">
        <f t="shared" si="119"/>
        <v>2500</v>
      </c>
      <c r="H555" s="77">
        <f t="shared" si="120"/>
        <v>2500</v>
      </c>
      <c r="I555" s="77"/>
      <c r="J555" s="140"/>
      <c r="K555" s="140"/>
      <c r="L555" s="144"/>
      <c r="M555" s="144"/>
      <c r="N555" s="215"/>
    </row>
    <row r="556" spans="1:14" s="35" customFormat="1" ht="15" customHeight="1">
      <c r="A556" s="97"/>
      <c r="B556" s="115" t="s">
        <v>776</v>
      </c>
      <c r="C556" s="21" t="s">
        <v>418</v>
      </c>
      <c r="D556" s="77">
        <v>250000</v>
      </c>
      <c r="E556" s="77"/>
      <c r="F556" s="77"/>
      <c r="G556" s="77">
        <f t="shared" si="119"/>
        <v>250000</v>
      </c>
      <c r="H556" s="77"/>
      <c r="I556" s="77"/>
      <c r="J556" s="140"/>
      <c r="K556" s="140"/>
      <c r="L556" s="144"/>
      <c r="M556" s="144"/>
      <c r="N556" s="215">
        <f>G556</f>
        <v>250000</v>
      </c>
    </row>
    <row r="557" spans="1:14" s="35" customFormat="1" ht="15" customHeight="1">
      <c r="A557" s="222" t="s">
        <v>722</v>
      </c>
      <c r="B557" s="225"/>
      <c r="C557" s="213" t="s">
        <v>805</v>
      </c>
      <c r="D557" s="214">
        <f>SUM(D558:D584)</f>
        <v>484340</v>
      </c>
      <c r="E557" s="214">
        <f aca="true" t="shared" si="121" ref="E557:N557">SUM(E558:E584)</f>
        <v>95460</v>
      </c>
      <c r="F557" s="214">
        <f t="shared" si="121"/>
        <v>0</v>
      </c>
      <c r="G557" s="214">
        <f t="shared" si="121"/>
        <v>579800</v>
      </c>
      <c r="H557" s="214">
        <f t="shared" si="121"/>
        <v>579800</v>
      </c>
      <c r="I557" s="214">
        <f t="shared" si="121"/>
        <v>275619</v>
      </c>
      <c r="J557" s="214">
        <f t="shared" si="121"/>
        <v>32720</v>
      </c>
      <c r="K557" s="214">
        <f t="shared" si="121"/>
        <v>0</v>
      </c>
      <c r="L557" s="214">
        <f t="shared" si="121"/>
        <v>0</v>
      </c>
      <c r="M557" s="214">
        <f t="shared" si="121"/>
        <v>0</v>
      </c>
      <c r="N557" s="266">
        <f t="shared" si="121"/>
        <v>0</v>
      </c>
    </row>
    <row r="558" spans="1:14" s="35" customFormat="1" ht="15" customHeight="1">
      <c r="A558" s="223"/>
      <c r="B558" s="224" t="s">
        <v>615</v>
      </c>
      <c r="C558" s="21" t="s">
        <v>73</v>
      </c>
      <c r="D558" s="149">
        <v>7604</v>
      </c>
      <c r="E558" s="149"/>
      <c r="F558" s="149"/>
      <c r="G558" s="77">
        <f>D558+E558-F558</f>
        <v>7604</v>
      </c>
      <c r="H558" s="77">
        <f>G558</f>
        <v>7604</v>
      </c>
      <c r="I558" s="149"/>
      <c r="J558" s="149"/>
      <c r="K558" s="149"/>
      <c r="L558" s="149"/>
      <c r="M558" s="149"/>
      <c r="N558" s="178"/>
    </row>
    <row r="559" spans="1:14" s="35" customFormat="1" ht="15" customHeight="1">
      <c r="A559" s="97"/>
      <c r="B559" s="115" t="s">
        <v>84</v>
      </c>
      <c r="C559" s="21" t="s">
        <v>153</v>
      </c>
      <c r="D559" s="77">
        <v>24978</v>
      </c>
      <c r="E559" s="77">
        <v>8670</v>
      </c>
      <c r="F559" s="77"/>
      <c r="G559" s="77">
        <f>D559+E559-F559</f>
        <v>33648</v>
      </c>
      <c r="H559" s="77">
        <f>G559</f>
        <v>33648</v>
      </c>
      <c r="I559" s="77">
        <f>H559</f>
        <v>33648</v>
      </c>
      <c r="J559" s="140"/>
      <c r="K559" s="140"/>
      <c r="L559" s="144"/>
      <c r="M559" s="144"/>
      <c r="N559" s="215"/>
    </row>
    <row r="560" spans="1:14" s="35" customFormat="1" ht="15" customHeight="1">
      <c r="A560" s="97"/>
      <c r="B560" s="115" t="s">
        <v>649</v>
      </c>
      <c r="C560" s="21" t="s">
        <v>153</v>
      </c>
      <c r="D560" s="77">
        <v>4408</v>
      </c>
      <c r="E560" s="77">
        <v>1530</v>
      </c>
      <c r="F560" s="77"/>
      <c r="G560" s="77">
        <f aca="true" t="shared" si="122" ref="G560:G584">D560+E560-F560</f>
        <v>5938</v>
      </c>
      <c r="H560" s="77">
        <f aca="true" t="shared" si="123" ref="H560:H584">G560</f>
        <v>5938</v>
      </c>
      <c r="I560" s="77">
        <f>H560</f>
        <v>5938</v>
      </c>
      <c r="J560" s="140"/>
      <c r="K560" s="140"/>
      <c r="L560" s="144"/>
      <c r="M560" s="144"/>
      <c r="N560" s="215"/>
    </row>
    <row r="561" spans="1:14" s="35" customFormat="1" ht="15" customHeight="1">
      <c r="A561" s="97"/>
      <c r="B561" s="115" t="s">
        <v>85</v>
      </c>
      <c r="C561" s="21" t="s">
        <v>803</v>
      </c>
      <c r="D561" s="77">
        <v>17359</v>
      </c>
      <c r="E561" s="77">
        <v>6808</v>
      </c>
      <c r="F561" s="77"/>
      <c r="G561" s="77">
        <f t="shared" si="122"/>
        <v>24167</v>
      </c>
      <c r="H561" s="77">
        <f t="shared" si="123"/>
        <v>24167</v>
      </c>
      <c r="I561" s="77"/>
      <c r="J561" s="140">
        <f>H561</f>
        <v>24167</v>
      </c>
      <c r="K561" s="140"/>
      <c r="L561" s="144"/>
      <c r="M561" s="144"/>
      <c r="N561" s="215"/>
    </row>
    <row r="562" spans="1:14" s="35" customFormat="1" ht="15" customHeight="1">
      <c r="A562" s="97"/>
      <c r="B562" s="115" t="s">
        <v>650</v>
      </c>
      <c r="C562" s="21" t="s">
        <v>803</v>
      </c>
      <c r="D562" s="77">
        <v>2821</v>
      </c>
      <c r="E562" s="77">
        <v>1201</v>
      </c>
      <c r="F562" s="77"/>
      <c r="G562" s="77">
        <f t="shared" si="122"/>
        <v>4022</v>
      </c>
      <c r="H562" s="77">
        <f t="shared" si="123"/>
        <v>4022</v>
      </c>
      <c r="I562" s="77"/>
      <c r="J562" s="140">
        <f>H562</f>
        <v>4022</v>
      </c>
      <c r="K562" s="140"/>
      <c r="L562" s="144"/>
      <c r="M562" s="144"/>
      <c r="N562" s="215"/>
    </row>
    <row r="563" spans="1:14" s="35" customFormat="1" ht="15" customHeight="1">
      <c r="A563" s="97"/>
      <c r="B563" s="115" t="s">
        <v>86</v>
      </c>
      <c r="C563" s="21" t="s">
        <v>747</v>
      </c>
      <c r="D563" s="77">
        <v>2787</v>
      </c>
      <c r="E563" s="77">
        <v>1097</v>
      </c>
      <c r="F563" s="77"/>
      <c r="G563" s="77">
        <f t="shared" si="122"/>
        <v>3884</v>
      </c>
      <c r="H563" s="77">
        <f t="shared" si="123"/>
        <v>3884</v>
      </c>
      <c r="I563" s="77"/>
      <c r="J563" s="140">
        <f>H563</f>
        <v>3884</v>
      </c>
      <c r="K563" s="140"/>
      <c r="L563" s="144"/>
      <c r="M563" s="144"/>
      <c r="N563" s="215"/>
    </row>
    <row r="564" spans="1:14" s="35" customFormat="1" ht="15" customHeight="1">
      <c r="A564" s="97"/>
      <c r="B564" s="115" t="s">
        <v>651</v>
      </c>
      <c r="C564" s="21" t="s">
        <v>747</v>
      </c>
      <c r="D564" s="77">
        <v>453</v>
      </c>
      <c r="E564" s="77">
        <v>194</v>
      </c>
      <c r="F564" s="77"/>
      <c r="G564" s="77">
        <f t="shared" si="122"/>
        <v>647</v>
      </c>
      <c r="H564" s="77">
        <f t="shared" si="123"/>
        <v>647</v>
      </c>
      <c r="I564" s="77"/>
      <c r="J564" s="140">
        <f>H564</f>
        <v>647</v>
      </c>
      <c r="K564" s="140"/>
      <c r="L564" s="144"/>
      <c r="M564" s="144"/>
      <c r="N564" s="215"/>
    </row>
    <row r="565" spans="1:14" s="35" customFormat="1" ht="15" customHeight="1">
      <c r="A565" s="97"/>
      <c r="B565" s="115" t="s">
        <v>146</v>
      </c>
      <c r="C565" s="21" t="s">
        <v>371</v>
      </c>
      <c r="D565" s="77">
        <v>159943</v>
      </c>
      <c r="E565" s="77">
        <v>42075</v>
      </c>
      <c r="F565" s="77"/>
      <c r="G565" s="77">
        <f t="shared" si="122"/>
        <v>202018</v>
      </c>
      <c r="H565" s="77">
        <f t="shared" si="123"/>
        <v>202018</v>
      </c>
      <c r="I565" s="77">
        <f>H565</f>
        <v>202018</v>
      </c>
      <c r="J565" s="140"/>
      <c r="K565" s="140"/>
      <c r="L565" s="144"/>
      <c r="M565" s="144"/>
      <c r="N565" s="215"/>
    </row>
    <row r="566" spans="1:14" s="35" customFormat="1" ht="15" customHeight="1">
      <c r="A566" s="97"/>
      <c r="B566" s="115" t="s">
        <v>652</v>
      </c>
      <c r="C566" s="21" t="s">
        <v>371</v>
      </c>
      <c r="D566" s="77">
        <v>26590</v>
      </c>
      <c r="E566" s="77">
        <v>7425</v>
      </c>
      <c r="F566" s="77"/>
      <c r="G566" s="77">
        <f t="shared" si="122"/>
        <v>34015</v>
      </c>
      <c r="H566" s="77">
        <f t="shared" si="123"/>
        <v>34015</v>
      </c>
      <c r="I566" s="77">
        <f>H566</f>
        <v>34015</v>
      </c>
      <c r="J566" s="140"/>
      <c r="K566" s="140"/>
      <c r="L566" s="144"/>
      <c r="M566" s="144"/>
      <c r="N566" s="215"/>
    </row>
    <row r="567" spans="1:14" s="35" customFormat="1" ht="15" customHeight="1">
      <c r="A567" s="97"/>
      <c r="B567" s="115" t="s">
        <v>147</v>
      </c>
      <c r="C567" s="21" t="s">
        <v>858</v>
      </c>
      <c r="D567" s="77">
        <v>21462</v>
      </c>
      <c r="E567" s="77">
        <v>5318</v>
      </c>
      <c r="F567" s="77"/>
      <c r="G567" s="77">
        <f t="shared" si="122"/>
        <v>26780</v>
      </c>
      <c r="H567" s="77">
        <f t="shared" si="123"/>
        <v>26780</v>
      </c>
      <c r="I567" s="77"/>
      <c r="J567" s="140"/>
      <c r="K567" s="140"/>
      <c r="L567" s="144"/>
      <c r="M567" s="144"/>
      <c r="N567" s="215"/>
    </row>
    <row r="568" spans="1:14" s="35" customFormat="1" ht="15" customHeight="1">
      <c r="A568" s="97"/>
      <c r="B568" s="115" t="s">
        <v>149</v>
      </c>
      <c r="C568" s="21" t="s">
        <v>858</v>
      </c>
      <c r="D568" s="77">
        <v>1540</v>
      </c>
      <c r="E568" s="77">
        <v>938</v>
      </c>
      <c r="F568" s="77"/>
      <c r="G568" s="77">
        <f t="shared" si="122"/>
        <v>2478</v>
      </c>
      <c r="H568" s="77">
        <f t="shared" si="123"/>
        <v>2478</v>
      </c>
      <c r="I568" s="77"/>
      <c r="J568" s="140"/>
      <c r="K568" s="140"/>
      <c r="L568" s="144"/>
      <c r="M568" s="144"/>
      <c r="N568" s="215"/>
    </row>
    <row r="569" spans="1:14" s="35" customFormat="1" ht="15" customHeight="1">
      <c r="A569" s="97"/>
      <c r="B569" s="115" t="s">
        <v>653</v>
      </c>
      <c r="C569" s="21" t="s">
        <v>810</v>
      </c>
      <c r="D569" s="77">
        <v>4301</v>
      </c>
      <c r="E569" s="77"/>
      <c r="F569" s="77"/>
      <c r="G569" s="77">
        <f t="shared" si="122"/>
        <v>4301</v>
      </c>
      <c r="H569" s="77">
        <f t="shared" si="123"/>
        <v>4301</v>
      </c>
      <c r="I569" s="77"/>
      <c r="J569" s="140"/>
      <c r="K569" s="140"/>
      <c r="L569" s="144"/>
      <c r="M569" s="144"/>
      <c r="N569" s="215"/>
    </row>
    <row r="570" spans="1:14" s="35" customFormat="1" ht="15" customHeight="1">
      <c r="A570" s="97"/>
      <c r="B570" s="115" t="s">
        <v>654</v>
      </c>
      <c r="C570" s="21" t="s">
        <v>810</v>
      </c>
      <c r="D570" s="77">
        <v>759</v>
      </c>
      <c r="E570" s="77"/>
      <c r="F570" s="77"/>
      <c r="G570" s="77">
        <f t="shared" si="122"/>
        <v>759</v>
      </c>
      <c r="H570" s="77">
        <f t="shared" si="123"/>
        <v>759</v>
      </c>
      <c r="I570" s="77"/>
      <c r="J570" s="140"/>
      <c r="K570" s="140"/>
      <c r="L570" s="144"/>
      <c r="M570" s="144"/>
      <c r="N570" s="215"/>
    </row>
    <row r="571" spans="1:14" s="35" customFormat="1" ht="15" customHeight="1">
      <c r="A571" s="97"/>
      <c r="B571" s="115" t="s">
        <v>148</v>
      </c>
      <c r="C571" s="21" t="s">
        <v>823</v>
      </c>
      <c r="D571" s="77">
        <v>168583</v>
      </c>
      <c r="E571" s="77">
        <v>11262</v>
      </c>
      <c r="F571" s="77"/>
      <c r="G571" s="77">
        <f t="shared" si="122"/>
        <v>179845</v>
      </c>
      <c r="H571" s="77">
        <f t="shared" si="123"/>
        <v>179845</v>
      </c>
      <c r="I571" s="77"/>
      <c r="J571" s="140"/>
      <c r="K571" s="140"/>
      <c r="L571" s="144"/>
      <c r="M571" s="144"/>
      <c r="N571" s="215"/>
    </row>
    <row r="572" spans="1:14" s="35" customFormat="1" ht="15" customHeight="1">
      <c r="A572" s="97"/>
      <c r="B572" s="115" t="s">
        <v>655</v>
      </c>
      <c r="C572" s="21" t="s">
        <v>823</v>
      </c>
      <c r="D572" s="77">
        <v>26485</v>
      </c>
      <c r="E572" s="77">
        <v>1988</v>
      </c>
      <c r="F572" s="77"/>
      <c r="G572" s="77">
        <f t="shared" si="122"/>
        <v>28473</v>
      </c>
      <c r="H572" s="77">
        <f t="shared" si="123"/>
        <v>28473</v>
      </c>
      <c r="I572" s="77"/>
      <c r="J572" s="140"/>
      <c r="K572" s="140"/>
      <c r="L572" s="144"/>
      <c r="M572" s="144"/>
      <c r="N572" s="215"/>
    </row>
    <row r="573" spans="1:14" s="35" customFormat="1" ht="15" customHeight="1">
      <c r="A573" s="97"/>
      <c r="B573" s="115" t="s">
        <v>45</v>
      </c>
      <c r="C573" s="22" t="s">
        <v>373</v>
      </c>
      <c r="D573" s="77"/>
      <c r="E573" s="77">
        <v>2295</v>
      </c>
      <c r="F573" s="77"/>
      <c r="G573" s="77">
        <f t="shared" si="122"/>
        <v>2295</v>
      </c>
      <c r="H573" s="77">
        <f t="shared" si="123"/>
        <v>2295</v>
      </c>
      <c r="I573" s="77"/>
      <c r="J573" s="140"/>
      <c r="K573" s="140"/>
      <c r="L573" s="144"/>
      <c r="M573" s="144"/>
      <c r="N573" s="215"/>
    </row>
    <row r="574" spans="1:14" s="35" customFormat="1" ht="15" customHeight="1">
      <c r="A574" s="97"/>
      <c r="B574" s="115" t="s">
        <v>46</v>
      </c>
      <c r="C574" s="22" t="s">
        <v>373</v>
      </c>
      <c r="D574" s="77"/>
      <c r="E574" s="77">
        <v>405</v>
      </c>
      <c r="F574" s="77"/>
      <c r="G574" s="77">
        <f t="shared" si="122"/>
        <v>405</v>
      </c>
      <c r="H574" s="77">
        <f t="shared" si="123"/>
        <v>405</v>
      </c>
      <c r="I574" s="77"/>
      <c r="J574" s="140"/>
      <c r="K574" s="140"/>
      <c r="L574" s="144"/>
      <c r="M574" s="144"/>
      <c r="N574" s="215"/>
    </row>
    <row r="575" spans="1:14" s="35" customFormat="1" ht="15" customHeight="1">
      <c r="A575" s="97"/>
      <c r="B575" s="115" t="s">
        <v>721</v>
      </c>
      <c r="C575" s="21" t="s">
        <v>97</v>
      </c>
      <c r="D575" s="77">
        <v>1521</v>
      </c>
      <c r="E575" s="77">
        <v>331</v>
      </c>
      <c r="F575" s="77"/>
      <c r="G575" s="77">
        <f t="shared" si="122"/>
        <v>1852</v>
      </c>
      <c r="H575" s="77">
        <f t="shared" si="123"/>
        <v>1852</v>
      </c>
      <c r="I575" s="77"/>
      <c r="J575" s="140"/>
      <c r="K575" s="140"/>
      <c r="L575" s="144"/>
      <c r="M575" s="144"/>
      <c r="N575" s="215"/>
    </row>
    <row r="576" spans="1:14" s="35" customFormat="1" ht="15" customHeight="1">
      <c r="A576" s="97"/>
      <c r="B576" s="115" t="s">
        <v>656</v>
      </c>
      <c r="C576" s="21" t="s">
        <v>97</v>
      </c>
      <c r="D576" s="77">
        <v>161</v>
      </c>
      <c r="E576" s="77">
        <v>59</v>
      </c>
      <c r="F576" s="77"/>
      <c r="G576" s="77">
        <f t="shared" si="122"/>
        <v>220</v>
      </c>
      <c r="H576" s="77">
        <f t="shared" si="123"/>
        <v>220</v>
      </c>
      <c r="I576" s="77"/>
      <c r="J576" s="140"/>
      <c r="K576" s="140"/>
      <c r="L576" s="144"/>
      <c r="M576" s="144"/>
      <c r="N576" s="215"/>
    </row>
    <row r="577" spans="1:14" s="35" customFormat="1" ht="15" customHeight="1">
      <c r="A577" s="97"/>
      <c r="B577" s="115" t="s">
        <v>657</v>
      </c>
      <c r="C577" s="21" t="s">
        <v>108</v>
      </c>
      <c r="D577" s="77">
        <v>2738</v>
      </c>
      <c r="E577" s="77">
        <v>1700</v>
      </c>
      <c r="F577" s="77"/>
      <c r="G577" s="77">
        <f t="shared" si="122"/>
        <v>4438</v>
      </c>
      <c r="H577" s="77">
        <f t="shared" si="123"/>
        <v>4438</v>
      </c>
      <c r="I577" s="77"/>
      <c r="J577" s="140"/>
      <c r="K577" s="140"/>
      <c r="L577" s="144"/>
      <c r="M577" s="144"/>
      <c r="N577" s="215"/>
    </row>
    <row r="578" spans="1:14" s="35" customFormat="1" ht="15" customHeight="1">
      <c r="A578" s="97"/>
      <c r="B578" s="115" t="s">
        <v>658</v>
      </c>
      <c r="C578" s="21" t="s">
        <v>108</v>
      </c>
      <c r="D578" s="77">
        <v>483</v>
      </c>
      <c r="E578" s="77">
        <v>300</v>
      </c>
      <c r="F578" s="77"/>
      <c r="G578" s="77">
        <f t="shared" si="122"/>
        <v>783</v>
      </c>
      <c r="H578" s="77">
        <f t="shared" si="123"/>
        <v>783</v>
      </c>
      <c r="I578" s="77"/>
      <c r="J578" s="140"/>
      <c r="K578" s="140"/>
      <c r="L578" s="144"/>
      <c r="M578" s="144"/>
      <c r="N578" s="215"/>
    </row>
    <row r="579" spans="1:14" s="35" customFormat="1" ht="15" customHeight="1">
      <c r="A579" s="97"/>
      <c r="B579" s="115" t="s">
        <v>47</v>
      </c>
      <c r="C579" s="21" t="s">
        <v>756</v>
      </c>
      <c r="D579" s="77"/>
      <c r="E579" s="77">
        <v>136</v>
      </c>
      <c r="F579" s="77"/>
      <c r="G579" s="77">
        <f t="shared" si="122"/>
        <v>136</v>
      </c>
      <c r="H579" s="77">
        <f t="shared" si="123"/>
        <v>136</v>
      </c>
      <c r="I579" s="77"/>
      <c r="J579" s="140"/>
      <c r="K579" s="140"/>
      <c r="L579" s="144"/>
      <c r="M579" s="144"/>
      <c r="N579" s="215"/>
    </row>
    <row r="580" spans="1:14" s="35" customFormat="1" ht="15" customHeight="1">
      <c r="A580" s="97"/>
      <c r="B580" s="115" t="s">
        <v>48</v>
      </c>
      <c r="C580" s="21" t="s">
        <v>756</v>
      </c>
      <c r="D580" s="77"/>
      <c r="E580" s="77">
        <v>24</v>
      </c>
      <c r="F580" s="77"/>
      <c r="G580" s="77">
        <f t="shared" si="122"/>
        <v>24</v>
      </c>
      <c r="H580" s="77">
        <f t="shared" si="123"/>
        <v>24</v>
      </c>
      <c r="I580" s="77"/>
      <c r="J580" s="140"/>
      <c r="K580" s="140"/>
      <c r="L580" s="144"/>
      <c r="M580" s="144"/>
      <c r="N580" s="215"/>
    </row>
    <row r="581" spans="1:14" s="35" customFormat="1" ht="15" customHeight="1">
      <c r="A581" s="97"/>
      <c r="B581" s="115" t="s">
        <v>111</v>
      </c>
      <c r="C581" s="21" t="s">
        <v>99</v>
      </c>
      <c r="D581" s="77">
        <v>663</v>
      </c>
      <c r="E581" s="77">
        <v>88</v>
      </c>
      <c r="F581" s="77"/>
      <c r="G581" s="77">
        <f t="shared" si="122"/>
        <v>751</v>
      </c>
      <c r="H581" s="77">
        <f t="shared" si="123"/>
        <v>751</v>
      </c>
      <c r="I581" s="77"/>
      <c r="J581" s="140"/>
      <c r="K581" s="140"/>
      <c r="L581" s="144"/>
      <c r="M581" s="144"/>
      <c r="N581" s="215"/>
    </row>
    <row r="582" spans="1:14" s="35" customFormat="1" ht="15" customHeight="1">
      <c r="A582" s="97"/>
      <c r="B582" s="115" t="s">
        <v>659</v>
      </c>
      <c r="C582" s="21" t="s">
        <v>99</v>
      </c>
      <c r="D582" s="77">
        <v>117</v>
      </c>
      <c r="E582" s="77">
        <v>16</v>
      </c>
      <c r="F582" s="77"/>
      <c r="G582" s="77">
        <f t="shared" si="122"/>
        <v>133</v>
      </c>
      <c r="H582" s="77">
        <f t="shared" si="123"/>
        <v>133</v>
      </c>
      <c r="I582" s="77"/>
      <c r="J582" s="140"/>
      <c r="K582" s="140"/>
      <c r="L582" s="144"/>
      <c r="M582" s="144"/>
      <c r="N582" s="215"/>
    </row>
    <row r="583" spans="1:14" s="35" customFormat="1" ht="15" customHeight="1">
      <c r="A583" s="97"/>
      <c r="B583" s="115" t="s">
        <v>720</v>
      </c>
      <c r="C583" s="21" t="s">
        <v>100</v>
      </c>
      <c r="D583" s="77">
        <v>7348</v>
      </c>
      <c r="E583" s="77">
        <v>1360</v>
      </c>
      <c r="F583" s="77"/>
      <c r="G583" s="77">
        <f t="shared" si="122"/>
        <v>8708</v>
      </c>
      <c r="H583" s="77">
        <f t="shared" si="123"/>
        <v>8708</v>
      </c>
      <c r="I583" s="77"/>
      <c r="J583" s="140"/>
      <c r="K583" s="140"/>
      <c r="L583" s="144"/>
      <c r="M583" s="144"/>
      <c r="N583" s="215"/>
    </row>
    <row r="584" spans="1:14" s="35" customFormat="1" ht="15" customHeight="1">
      <c r="A584" s="97"/>
      <c r="B584" s="115" t="s">
        <v>660</v>
      </c>
      <c r="C584" s="21" t="s">
        <v>100</v>
      </c>
      <c r="D584" s="77">
        <v>1236</v>
      </c>
      <c r="E584" s="77">
        <v>240</v>
      </c>
      <c r="F584" s="77"/>
      <c r="G584" s="77">
        <f t="shared" si="122"/>
        <v>1476</v>
      </c>
      <c r="H584" s="77">
        <f t="shared" si="123"/>
        <v>1476</v>
      </c>
      <c r="I584" s="77"/>
      <c r="J584" s="140"/>
      <c r="K584" s="140"/>
      <c r="L584" s="144"/>
      <c r="M584" s="144"/>
      <c r="N584" s="215"/>
    </row>
    <row r="585" spans="1:14" s="34" customFormat="1" ht="24.75" customHeight="1">
      <c r="A585" s="110" t="s">
        <v>115</v>
      </c>
      <c r="B585" s="116"/>
      <c r="C585" s="60" t="s">
        <v>116</v>
      </c>
      <c r="D585" s="142">
        <f>D586+D604+D624+D638+D640+D644+D646</f>
        <v>2577457</v>
      </c>
      <c r="E585" s="142">
        <f>E586+E604+E624+E638+E640+E644+E646</f>
        <v>0</v>
      </c>
      <c r="F585" s="142">
        <f>F586+F604+F624+F638+F640+F644+F646</f>
        <v>0</v>
      </c>
      <c r="G585" s="142">
        <f>G586+G604+G624+G638+G640+G644+G646</f>
        <v>2577457</v>
      </c>
      <c r="H585" s="142">
        <f aca="true" t="shared" si="124" ref="H585:N585">H586+H604+H624+H640+H644+H646+H638</f>
        <v>2577457</v>
      </c>
      <c r="I585" s="142">
        <f t="shared" si="124"/>
        <v>1636287</v>
      </c>
      <c r="J585" s="142">
        <f t="shared" si="124"/>
        <v>310148</v>
      </c>
      <c r="K585" s="142">
        <f t="shared" si="124"/>
        <v>96247</v>
      </c>
      <c r="L585" s="142">
        <f t="shared" si="124"/>
        <v>0</v>
      </c>
      <c r="M585" s="142">
        <f t="shared" si="124"/>
        <v>0</v>
      </c>
      <c r="N585" s="143">
        <f t="shared" si="124"/>
        <v>0</v>
      </c>
    </row>
    <row r="586" spans="1:14" s="35" customFormat="1" ht="24" customHeight="1">
      <c r="A586" s="95" t="s">
        <v>117</v>
      </c>
      <c r="B586" s="119"/>
      <c r="C586" s="64" t="s">
        <v>118</v>
      </c>
      <c r="D586" s="138">
        <f>SUM(D587:D603)</f>
        <v>1015006</v>
      </c>
      <c r="E586" s="138">
        <f>SUM(E587:E603)</f>
        <v>0</v>
      </c>
      <c r="F586" s="138">
        <f>SUM(F587:F603)</f>
        <v>0</v>
      </c>
      <c r="G586" s="138">
        <f>SUM(G587:G603)</f>
        <v>1015006</v>
      </c>
      <c r="H586" s="138">
        <f aca="true" t="shared" si="125" ref="H586:N586">SUM(H587:H603)</f>
        <v>1015006</v>
      </c>
      <c r="I586" s="138">
        <f t="shared" si="125"/>
        <v>663457</v>
      </c>
      <c r="J586" s="138">
        <f t="shared" si="125"/>
        <v>141697</v>
      </c>
      <c r="K586" s="138">
        <f t="shared" si="125"/>
        <v>0</v>
      </c>
      <c r="L586" s="138">
        <f t="shared" si="125"/>
        <v>0</v>
      </c>
      <c r="M586" s="138">
        <f t="shared" si="125"/>
        <v>0</v>
      </c>
      <c r="N586" s="139">
        <f t="shared" si="125"/>
        <v>0</v>
      </c>
    </row>
    <row r="587" spans="1:14" s="35" customFormat="1" ht="15.75" customHeight="1">
      <c r="A587" s="97"/>
      <c r="B587" s="115" t="s">
        <v>741</v>
      </c>
      <c r="C587" s="21" t="s">
        <v>153</v>
      </c>
      <c r="D587" s="77">
        <v>610384</v>
      </c>
      <c r="E587" s="77"/>
      <c r="F587" s="77"/>
      <c r="G587" s="77">
        <f>D587+E587-F587</f>
        <v>610384</v>
      </c>
      <c r="H587" s="77">
        <f>G587</f>
        <v>610384</v>
      </c>
      <c r="I587" s="77">
        <f>H587</f>
        <v>610384</v>
      </c>
      <c r="J587" s="140"/>
      <c r="K587" s="141"/>
      <c r="L587" s="144"/>
      <c r="M587" s="144"/>
      <c r="N587" s="215"/>
    </row>
    <row r="588" spans="1:14" s="35" customFormat="1" ht="15.75" customHeight="1">
      <c r="A588" s="97"/>
      <c r="B588" s="115" t="s">
        <v>744</v>
      </c>
      <c r="C588" s="21" t="s">
        <v>745</v>
      </c>
      <c r="D588" s="77">
        <v>53073</v>
      </c>
      <c r="E588" s="77"/>
      <c r="F588" s="77"/>
      <c r="G588" s="77">
        <f aca="true" t="shared" si="126" ref="G588:G603">D588+E588-F588</f>
        <v>53073</v>
      </c>
      <c r="H588" s="77">
        <f aca="true" t="shared" si="127" ref="H588:H603">G588</f>
        <v>53073</v>
      </c>
      <c r="I588" s="77">
        <f>H588</f>
        <v>53073</v>
      </c>
      <c r="J588" s="140"/>
      <c r="K588" s="141"/>
      <c r="L588" s="144"/>
      <c r="M588" s="144"/>
      <c r="N588" s="215"/>
    </row>
    <row r="589" spans="1:14" s="35" customFormat="1" ht="15" customHeight="1">
      <c r="A589" s="97"/>
      <c r="B589" s="117" t="s">
        <v>770</v>
      </c>
      <c r="C589" s="21" t="s">
        <v>803</v>
      </c>
      <c r="D589" s="77">
        <v>122601</v>
      </c>
      <c r="E589" s="77"/>
      <c r="F589" s="77"/>
      <c r="G589" s="77">
        <f t="shared" si="126"/>
        <v>122601</v>
      </c>
      <c r="H589" s="77">
        <f t="shared" si="127"/>
        <v>122601</v>
      </c>
      <c r="I589" s="77"/>
      <c r="J589" s="140">
        <f>H589</f>
        <v>122601</v>
      </c>
      <c r="K589" s="141"/>
      <c r="L589" s="144"/>
      <c r="M589" s="144"/>
      <c r="N589" s="215"/>
    </row>
    <row r="590" spans="1:14" s="35" customFormat="1" ht="16.5" customHeight="1">
      <c r="A590" s="97"/>
      <c r="B590" s="117" t="s">
        <v>746</v>
      </c>
      <c r="C590" s="21" t="s">
        <v>747</v>
      </c>
      <c r="D590" s="77">
        <v>19096</v>
      </c>
      <c r="E590" s="77"/>
      <c r="F590" s="77"/>
      <c r="G590" s="77">
        <f t="shared" si="126"/>
        <v>19096</v>
      </c>
      <c r="H590" s="77">
        <f t="shared" si="127"/>
        <v>19096</v>
      </c>
      <c r="I590" s="77"/>
      <c r="J590" s="140">
        <f>H590</f>
        <v>19096</v>
      </c>
      <c r="K590" s="141"/>
      <c r="L590" s="144"/>
      <c r="M590" s="144"/>
      <c r="N590" s="215"/>
    </row>
    <row r="591" spans="1:14" s="35" customFormat="1" ht="16.5" customHeight="1">
      <c r="A591" s="97"/>
      <c r="B591" s="117" t="s">
        <v>748</v>
      </c>
      <c r="C591" s="21" t="s">
        <v>858</v>
      </c>
      <c r="D591" s="77">
        <v>42601</v>
      </c>
      <c r="E591" s="77"/>
      <c r="F591" s="77"/>
      <c r="G591" s="77">
        <f t="shared" si="126"/>
        <v>42601</v>
      </c>
      <c r="H591" s="77">
        <f t="shared" si="127"/>
        <v>42601</v>
      </c>
      <c r="I591" s="77"/>
      <c r="J591" s="140"/>
      <c r="K591" s="141"/>
      <c r="L591" s="144"/>
      <c r="M591" s="144"/>
      <c r="N591" s="215"/>
    </row>
    <row r="592" spans="1:14" s="35" customFormat="1" ht="14.25" customHeight="1">
      <c r="A592" s="97"/>
      <c r="B592" s="117" t="s">
        <v>750</v>
      </c>
      <c r="C592" s="21" t="s">
        <v>821</v>
      </c>
      <c r="D592" s="77">
        <v>6720</v>
      </c>
      <c r="E592" s="77"/>
      <c r="F592" s="77"/>
      <c r="G592" s="77">
        <f t="shared" si="126"/>
        <v>6720</v>
      </c>
      <c r="H592" s="77">
        <f t="shared" si="127"/>
        <v>6720</v>
      </c>
      <c r="I592" s="77"/>
      <c r="J592" s="140"/>
      <c r="K592" s="141"/>
      <c r="L592" s="144"/>
      <c r="M592" s="144"/>
      <c r="N592" s="215"/>
    </row>
    <row r="593" spans="1:14" s="35" customFormat="1" ht="14.25" customHeight="1">
      <c r="A593" s="97"/>
      <c r="B593" s="117" t="s">
        <v>752</v>
      </c>
      <c r="C593" s="21" t="s">
        <v>822</v>
      </c>
      <c r="D593" s="77">
        <v>84000</v>
      </c>
      <c r="E593" s="77"/>
      <c r="F593" s="77"/>
      <c r="G593" s="77">
        <f t="shared" si="126"/>
        <v>84000</v>
      </c>
      <c r="H593" s="77">
        <f t="shared" si="127"/>
        <v>84000</v>
      </c>
      <c r="I593" s="77"/>
      <c r="J593" s="140"/>
      <c r="K593" s="141"/>
      <c r="L593" s="144"/>
      <c r="M593" s="144"/>
      <c r="N593" s="215"/>
    </row>
    <row r="594" spans="1:14" s="35" customFormat="1" ht="15.75" customHeight="1">
      <c r="A594" s="97"/>
      <c r="B594" s="117" t="s">
        <v>809</v>
      </c>
      <c r="C594" s="21" t="s">
        <v>810</v>
      </c>
      <c r="D594" s="77">
        <v>1544</v>
      </c>
      <c r="E594" s="77"/>
      <c r="F594" s="77"/>
      <c r="G594" s="77">
        <f t="shared" si="126"/>
        <v>1544</v>
      </c>
      <c r="H594" s="77">
        <f t="shared" si="127"/>
        <v>1544</v>
      </c>
      <c r="I594" s="77"/>
      <c r="J594" s="140"/>
      <c r="K594" s="141"/>
      <c r="L594" s="144"/>
      <c r="M594" s="144"/>
      <c r="N594" s="215"/>
    </row>
    <row r="595" spans="1:14" s="35" customFormat="1" ht="15" customHeight="1">
      <c r="A595" s="97"/>
      <c r="B595" s="117" t="s">
        <v>753</v>
      </c>
      <c r="C595" s="21" t="s">
        <v>823</v>
      </c>
      <c r="D595" s="77">
        <v>13536</v>
      </c>
      <c r="E595" s="77"/>
      <c r="F595" s="77"/>
      <c r="G595" s="77">
        <f t="shared" si="126"/>
        <v>13536</v>
      </c>
      <c r="H595" s="77">
        <f t="shared" si="127"/>
        <v>13536</v>
      </c>
      <c r="I595" s="77"/>
      <c r="J595" s="140"/>
      <c r="K595" s="141"/>
      <c r="L595" s="144"/>
      <c r="M595" s="144"/>
      <c r="N595" s="215"/>
    </row>
    <row r="596" spans="1:14" s="35" customFormat="1" ht="15" customHeight="1">
      <c r="A596" s="97"/>
      <c r="B596" s="117" t="s">
        <v>372</v>
      </c>
      <c r="C596" s="22" t="s">
        <v>373</v>
      </c>
      <c r="D596" s="77">
        <v>926</v>
      </c>
      <c r="E596" s="77"/>
      <c r="F596" s="77"/>
      <c r="G596" s="77">
        <f t="shared" si="126"/>
        <v>926</v>
      </c>
      <c r="H596" s="77">
        <f t="shared" si="127"/>
        <v>926</v>
      </c>
      <c r="I596" s="77"/>
      <c r="J596" s="140"/>
      <c r="K596" s="141"/>
      <c r="L596" s="144"/>
      <c r="M596" s="144"/>
      <c r="N596" s="215"/>
    </row>
    <row r="597" spans="1:14" s="35" customFormat="1" ht="15" customHeight="1">
      <c r="A597" s="97"/>
      <c r="B597" s="117" t="s">
        <v>93</v>
      </c>
      <c r="C597" s="21" t="s">
        <v>97</v>
      </c>
      <c r="D597" s="77">
        <v>1029</v>
      </c>
      <c r="E597" s="77"/>
      <c r="F597" s="77"/>
      <c r="G597" s="77">
        <f t="shared" si="126"/>
        <v>1029</v>
      </c>
      <c r="H597" s="77">
        <f t="shared" si="127"/>
        <v>1029</v>
      </c>
      <c r="I597" s="77"/>
      <c r="J597" s="140"/>
      <c r="K597" s="141"/>
      <c r="L597" s="144"/>
      <c r="M597" s="144"/>
      <c r="N597" s="215"/>
    </row>
    <row r="598" spans="1:14" s="35" customFormat="1" ht="14.25" customHeight="1">
      <c r="A598" s="97"/>
      <c r="B598" s="117" t="s">
        <v>755</v>
      </c>
      <c r="C598" s="21" t="s">
        <v>756</v>
      </c>
      <c r="D598" s="77">
        <v>3344</v>
      </c>
      <c r="E598" s="77"/>
      <c r="F598" s="77"/>
      <c r="G598" s="77">
        <f t="shared" si="126"/>
        <v>3344</v>
      </c>
      <c r="H598" s="77">
        <f t="shared" si="127"/>
        <v>3344</v>
      </c>
      <c r="I598" s="77"/>
      <c r="J598" s="140"/>
      <c r="K598" s="141"/>
      <c r="L598" s="144"/>
      <c r="M598" s="144"/>
      <c r="N598" s="215"/>
    </row>
    <row r="599" spans="1:14" s="35" customFormat="1" ht="13.5" customHeight="1">
      <c r="A599" s="97"/>
      <c r="B599" s="117" t="s">
        <v>759</v>
      </c>
      <c r="C599" s="21" t="s">
        <v>760</v>
      </c>
      <c r="D599" s="77">
        <v>40918</v>
      </c>
      <c r="E599" s="77"/>
      <c r="F599" s="77"/>
      <c r="G599" s="77">
        <f t="shared" si="126"/>
        <v>40918</v>
      </c>
      <c r="H599" s="77">
        <f t="shared" si="127"/>
        <v>40918</v>
      </c>
      <c r="I599" s="77"/>
      <c r="J599" s="140"/>
      <c r="K599" s="141"/>
      <c r="L599" s="144"/>
      <c r="M599" s="144"/>
      <c r="N599" s="215"/>
    </row>
    <row r="600" spans="1:14" s="35" customFormat="1" ht="13.5" customHeight="1">
      <c r="A600" s="97"/>
      <c r="B600" s="117" t="s">
        <v>774</v>
      </c>
      <c r="C600" s="21" t="s">
        <v>775</v>
      </c>
      <c r="D600" s="77">
        <v>600</v>
      </c>
      <c r="E600" s="77"/>
      <c r="F600" s="77"/>
      <c r="G600" s="77">
        <f t="shared" si="126"/>
        <v>600</v>
      </c>
      <c r="H600" s="77">
        <f t="shared" si="127"/>
        <v>600</v>
      </c>
      <c r="I600" s="77"/>
      <c r="J600" s="140"/>
      <c r="K600" s="141"/>
      <c r="L600" s="144"/>
      <c r="M600" s="144"/>
      <c r="N600" s="215"/>
    </row>
    <row r="601" spans="1:14" s="35" customFormat="1" ht="13.5" customHeight="1">
      <c r="A601" s="97"/>
      <c r="B601" s="117" t="s">
        <v>826</v>
      </c>
      <c r="C601" s="21" t="s">
        <v>245</v>
      </c>
      <c r="D601" s="77">
        <v>12000</v>
      </c>
      <c r="E601" s="77"/>
      <c r="F601" s="77"/>
      <c r="G601" s="77">
        <f t="shared" si="126"/>
        <v>12000</v>
      </c>
      <c r="H601" s="77">
        <f t="shared" si="127"/>
        <v>12000</v>
      </c>
      <c r="I601" s="77"/>
      <c r="J601" s="140"/>
      <c r="K601" s="141"/>
      <c r="L601" s="144"/>
      <c r="M601" s="144"/>
      <c r="N601" s="215"/>
    </row>
    <row r="602" spans="1:14" s="35" customFormat="1" ht="16.5" customHeight="1">
      <c r="A602" s="97"/>
      <c r="B602" s="117" t="s">
        <v>94</v>
      </c>
      <c r="C602" s="21" t="s">
        <v>450</v>
      </c>
      <c r="D602" s="77">
        <v>1029</v>
      </c>
      <c r="E602" s="77"/>
      <c r="F602" s="77"/>
      <c r="G602" s="77">
        <f t="shared" si="126"/>
        <v>1029</v>
      </c>
      <c r="H602" s="77">
        <f t="shared" si="127"/>
        <v>1029</v>
      </c>
      <c r="I602" s="77"/>
      <c r="J602" s="140"/>
      <c r="K602" s="141"/>
      <c r="L602" s="144"/>
      <c r="M602" s="144"/>
      <c r="N602" s="215"/>
    </row>
    <row r="603" spans="1:14" s="35" customFormat="1" ht="15.75" customHeight="1">
      <c r="A603" s="97"/>
      <c r="B603" s="117" t="s">
        <v>95</v>
      </c>
      <c r="C603" s="21" t="s">
        <v>99</v>
      </c>
      <c r="D603" s="77">
        <v>1605</v>
      </c>
      <c r="E603" s="77"/>
      <c r="F603" s="77"/>
      <c r="G603" s="77">
        <f t="shared" si="126"/>
        <v>1605</v>
      </c>
      <c r="H603" s="77">
        <f t="shared" si="127"/>
        <v>1605</v>
      </c>
      <c r="I603" s="77"/>
      <c r="J603" s="140"/>
      <c r="K603" s="141"/>
      <c r="L603" s="144"/>
      <c r="M603" s="144"/>
      <c r="N603" s="215"/>
    </row>
    <row r="604" spans="1:14" s="35" customFormat="1" ht="18.75" customHeight="1">
      <c r="A604" s="95" t="s">
        <v>119</v>
      </c>
      <c r="B604" s="119"/>
      <c r="C604" s="64" t="s">
        <v>120</v>
      </c>
      <c r="D604" s="138">
        <f>SUM(D605:D623)</f>
        <v>559933</v>
      </c>
      <c r="E604" s="138">
        <f>SUM(E605:E623)</f>
        <v>0</v>
      </c>
      <c r="F604" s="138">
        <f>SUM(F605:F623)</f>
        <v>0</v>
      </c>
      <c r="G604" s="138">
        <f>SUM(G605:G623)</f>
        <v>559933</v>
      </c>
      <c r="H604" s="138">
        <f>SUM(H605:H623)</f>
        <v>559933</v>
      </c>
      <c r="I604" s="138">
        <f aca="true" t="shared" si="128" ref="I604:N604">SUM(I605:I623)</f>
        <v>343381</v>
      </c>
      <c r="J604" s="138">
        <f t="shared" si="128"/>
        <v>61252</v>
      </c>
      <c r="K604" s="138">
        <f t="shared" si="128"/>
        <v>96247</v>
      </c>
      <c r="L604" s="138">
        <f t="shared" si="128"/>
        <v>0</v>
      </c>
      <c r="M604" s="138">
        <f t="shared" si="128"/>
        <v>0</v>
      </c>
      <c r="N604" s="139">
        <f t="shared" si="128"/>
        <v>0</v>
      </c>
    </row>
    <row r="605" spans="1:14" s="35" customFormat="1" ht="17.25" customHeight="1">
      <c r="A605" s="223"/>
      <c r="B605" s="224" t="s">
        <v>855</v>
      </c>
      <c r="C605" s="21" t="s">
        <v>714</v>
      </c>
      <c r="D605" s="149">
        <v>96247</v>
      </c>
      <c r="E605" s="149"/>
      <c r="F605" s="149"/>
      <c r="G605" s="149">
        <f>D605+E605-F605</f>
        <v>96247</v>
      </c>
      <c r="H605" s="149">
        <f>G605</f>
        <v>96247</v>
      </c>
      <c r="I605" s="149"/>
      <c r="J605" s="149"/>
      <c r="K605" s="149">
        <f>H605</f>
        <v>96247</v>
      </c>
      <c r="L605" s="149"/>
      <c r="M605" s="149"/>
      <c r="N605" s="178"/>
    </row>
    <row r="606" spans="1:14" s="35" customFormat="1" ht="14.25" customHeight="1">
      <c r="A606" s="97"/>
      <c r="B606" s="117" t="s">
        <v>439</v>
      </c>
      <c r="C606" s="21" t="s">
        <v>861</v>
      </c>
      <c r="D606" s="77">
        <v>440</v>
      </c>
      <c r="E606" s="77"/>
      <c r="F606" s="77"/>
      <c r="G606" s="149">
        <f aca="true" t="shared" si="129" ref="G606:G623">D606+E606-F606</f>
        <v>440</v>
      </c>
      <c r="H606" s="149">
        <f aca="true" t="shared" si="130" ref="H606:H623">G606</f>
        <v>440</v>
      </c>
      <c r="I606" s="77"/>
      <c r="J606" s="140"/>
      <c r="K606" s="141"/>
      <c r="L606" s="144"/>
      <c r="M606" s="144"/>
      <c r="N606" s="215"/>
    </row>
    <row r="607" spans="1:14" s="35" customFormat="1" ht="15" customHeight="1">
      <c r="A607" s="97"/>
      <c r="B607" s="115" t="s">
        <v>741</v>
      </c>
      <c r="C607" s="21" t="s">
        <v>420</v>
      </c>
      <c r="D607" s="77">
        <v>315597</v>
      </c>
      <c r="E607" s="77"/>
      <c r="F607" s="77"/>
      <c r="G607" s="149">
        <f t="shared" si="129"/>
        <v>315597</v>
      </c>
      <c r="H607" s="149">
        <f t="shared" si="130"/>
        <v>315597</v>
      </c>
      <c r="I607" s="77">
        <f>H607</f>
        <v>315597</v>
      </c>
      <c r="J607" s="140"/>
      <c r="K607" s="141"/>
      <c r="L607" s="144"/>
      <c r="M607" s="144"/>
      <c r="N607" s="215"/>
    </row>
    <row r="608" spans="1:14" s="35" customFormat="1" ht="16.5" customHeight="1">
      <c r="A608" s="97"/>
      <c r="B608" s="115" t="s">
        <v>744</v>
      </c>
      <c r="C608" s="21" t="s">
        <v>745</v>
      </c>
      <c r="D608" s="77">
        <v>26784</v>
      </c>
      <c r="E608" s="77"/>
      <c r="F608" s="77"/>
      <c r="G608" s="149">
        <f t="shared" si="129"/>
        <v>26784</v>
      </c>
      <c r="H608" s="149">
        <f t="shared" si="130"/>
        <v>26784</v>
      </c>
      <c r="I608" s="77">
        <f>H608</f>
        <v>26784</v>
      </c>
      <c r="J608" s="140"/>
      <c r="K608" s="141"/>
      <c r="L608" s="144"/>
      <c r="M608" s="144"/>
      <c r="N608" s="215"/>
    </row>
    <row r="609" spans="1:14" s="35" customFormat="1" ht="15" customHeight="1">
      <c r="A609" s="97"/>
      <c r="B609" s="117" t="s">
        <v>789</v>
      </c>
      <c r="C609" s="21" t="s">
        <v>803</v>
      </c>
      <c r="D609" s="77">
        <v>52864</v>
      </c>
      <c r="E609" s="77"/>
      <c r="F609" s="77"/>
      <c r="G609" s="149">
        <f t="shared" si="129"/>
        <v>52864</v>
      </c>
      <c r="H609" s="149">
        <f t="shared" si="130"/>
        <v>52864</v>
      </c>
      <c r="I609" s="77"/>
      <c r="J609" s="140">
        <f>H609</f>
        <v>52864</v>
      </c>
      <c r="K609" s="141"/>
      <c r="L609" s="144"/>
      <c r="M609" s="144"/>
      <c r="N609" s="215"/>
    </row>
    <row r="610" spans="1:14" s="35" customFormat="1" ht="14.25" customHeight="1">
      <c r="A610" s="97"/>
      <c r="B610" s="117" t="s">
        <v>746</v>
      </c>
      <c r="C610" s="21" t="s">
        <v>747</v>
      </c>
      <c r="D610" s="77">
        <v>8388</v>
      </c>
      <c r="E610" s="77"/>
      <c r="F610" s="77"/>
      <c r="G610" s="149">
        <f t="shared" si="129"/>
        <v>8388</v>
      </c>
      <c r="H610" s="149">
        <f t="shared" si="130"/>
        <v>8388</v>
      </c>
      <c r="I610" s="77"/>
      <c r="J610" s="140">
        <f>H610</f>
        <v>8388</v>
      </c>
      <c r="K610" s="141"/>
      <c r="L610" s="144"/>
      <c r="M610" s="144"/>
      <c r="N610" s="215"/>
    </row>
    <row r="611" spans="1:14" s="35" customFormat="1" ht="14.25" customHeight="1">
      <c r="A611" s="97"/>
      <c r="B611" s="117" t="s">
        <v>370</v>
      </c>
      <c r="C611" s="21" t="s">
        <v>371</v>
      </c>
      <c r="D611" s="77">
        <v>1000</v>
      </c>
      <c r="E611" s="77"/>
      <c r="F611" s="77"/>
      <c r="G611" s="149">
        <f t="shared" si="129"/>
        <v>1000</v>
      </c>
      <c r="H611" s="149">
        <f t="shared" si="130"/>
        <v>1000</v>
      </c>
      <c r="I611" s="77">
        <f>H611</f>
        <v>1000</v>
      </c>
      <c r="J611" s="140"/>
      <c r="K611" s="141"/>
      <c r="L611" s="144"/>
      <c r="M611" s="144"/>
      <c r="N611" s="215"/>
    </row>
    <row r="612" spans="1:14" s="35" customFormat="1" ht="14.25" customHeight="1">
      <c r="A612" s="97"/>
      <c r="B612" s="117" t="s">
        <v>748</v>
      </c>
      <c r="C612" s="21" t="s">
        <v>858</v>
      </c>
      <c r="D612" s="77">
        <v>8800</v>
      </c>
      <c r="E612" s="77"/>
      <c r="F612" s="77"/>
      <c r="G612" s="149">
        <f t="shared" si="129"/>
        <v>8800</v>
      </c>
      <c r="H612" s="149">
        <f t="shared" si="130"/>
        <v>8800</v>
      </c>
      <c r="I612" s="77"/>
      <c r="J612" s="140"/>
      <c r="K612" s="141"/>
      <c r="L612" s="144"/>
      <c r="M612" s="144"/>
      <c r="N612" s="215"/>
    </row>
    <row r="613" spans="1:14" s="35" customFormat="1" ht="15" customHeight="1">
      <c r="A613" s="97"/>
      <c r="B613" s="117" t="s">
        <v>854</v>
      </c>
      <c r="C613" s="21" t="s">
        <v>75</v>
      </c>
      <c r="D613" s="77">
        <v>3087</v>
      </c>
      <c r="E613" s="77"/>
      <c r="F613" s="77"/>
      <c r="G613" s="149">
        <f t="shared" si="129"/>
        <v>3087</v>
      </c>
      <c r="H613" s="149">
        <f t="shared" si="130"/>
        <v>3087</v>
      </c>
      <c r="I613" s="77"/>
      <c r="J613" s="140"/>
      <c r="K613" s="141"/>
      <c r="L613" s="144"/>
      <c r="M613" s="144"/>
      <c r="N613" s="215"/>
    </row>
    <row r="614" spans="1:14" s="35" customFormat="1" ht="15.75" customHeight="1">
      <c r="A614" s="97"/>
      <c r="B614" s="117" t="s">
        <v>750</v>
      </c>
      <c r="C614" s="21" t="s">
        <v>821</v>
      </c>
      <c r="D614" s="77">
        <v>13464</v>
      </c>
      <c r="E614" s="77"/>
      <c r="F614" s="77"/>
      <c r="G614" s="149">
        <f t="shared" si="129"/>
        <v>13464</v>
      </c>
      <c r="H614" s="149">
        <f t="shared" si="130"/>
        <v>13464</v>
      </c>
      <c r="I614" s="77"/>
      <c r="J614" s="140"/>
      <c r="K614" s="141"/>
      <c r="L614" s="144"/>
      <c r="M614" s="144"/>
      <c r="N614" s="215"/>
    </row>
    <row r="615" spans="1:14" s="35" customFormat="1" ht="15.75" customHeight="1">
      <c r="A615" s="97"/>
      <c r="B615" s="117" t="s">
        <v>809</v>
      </c>
      <c r="C615" s="21" t="s">
        <v>810</v>
      </c>
      <c r="D615" s="77">
        <v>940</v>
      </c>
      <c r="E615" s="77"/>
      <c r="F615" s="77"/>
      <c r="G615" s="149">
        <f t="shared" si="129"/>
        <v>940</v>
      </c>
      <c r="H615" s="149">
        <f t="shared" si="130"/>
        <v>940</v>
      </c>
      <c r="I615" s="77"/>
      <c r="J615" s="140"/>
      <c r="K615" s="141"/>
      <c r="L615" s="144"/>
      <c r="M615" s="144"/>
      <c r="N615" s="215"/>
    </row>
    <row r="616" spans="1:14" s="35" customFormat="1" ht="15" customHeight="1">
      <c r="A616" s="97"/>
      <c r="B616" s="117" t="s">
        <v>753</v>
      </c>
      <c r="C616" s="21" t="s">
        <v>823</v>
      </c>
      <c r="D616" s="77">
        <v>3700</v>
      </c>
      <c r="E616" s="77"/>
      <c r="F616" s="77"/>
      <c r="G616" s="149">
        <f t="shared" si="129"/>
        <v>3700</v>
      </c>
      <c r="H616" s="149">
        <f t="shared" si="130"/>
        <v>3700</v>
      </c>
      <c r="I616" s="77"/>
      <c r="J616" s="140"/>
      <c r="K616" s="141"/>
      <c r="L616" s="144"/>
      <c r="M616" s="144"/>
      <c r="N616" s="215"/>
    </row>
    <row r="617" spans="1:14" s="35" customFormat="1" ht="15" customHeight="1">
      <c r="A617" s="97"/>
      <c r="B617" s="117" t="s">
        <v>372</v>
      </c>
      <c r="C617" s="21" t="s">
        <v>238</v>
      </c>
      <c r="D617" s="77">
        <v>672</v>
      </c>
      <c r="E617" s="77"/>
      <c r="F617" s="77"/>
      <c r="G617" s="149">
        <f t="shared" si="129"/>
        <v>672</v>
      </c>
      <c r="H617" s="149">
        <f t="shared" si="130"/>
        <v>672</v>
      </c>
      <c r="I617" s="77"/>
      <c r="J617" s="140"/>
      <c r="K617" s="141"/>
      <c r="L617" s="144"/>
      <c r="M617" s="144"/>
      <c r="N617" s="215"/>
    </row>
    <row r="618" spans="1:14" s="35" customFormat="1" ht="15" customHeight="1">
      <c r="A618" s="97"/>
      <c r="B618" s="117" t="s">
        <v>93</v>
      </c>
      <c r="C618" s="21" t="s">
        <v>97</v>
      </c>
      <c r="D618" s="77">
        <v>1834</v>
      </c>
      <c r="E618" s="77"/>
      <c r="F618" s="77"/>
      <c r="G618" s="149">
        <f t="shared" si="129"/>
        <v>1834</v>
      </c>
      <c r="H618" s="149">
        <f t="shared" si="130"/>
        <v>1834</v>
      </c>
      <c r="I618" s="77"/>
      <c r="J618" s="140"/>
      <c r="K618" s="141"/>
      <c r="L618" s="144"/>
      <c r="M618" s="144"/>
      <c r="N618" s="215"/>
    </row>
    <row r="619" spans="1:14" s="35" customFormat="1" ht="14.25" customHeight="1">
      <c r="A619" s="97"/>
      <c r="B619" s="117" t="s">
        <v>755</v>
      </c>
      <c r="C619" s="21" t="s">
        <v>756</v>
      </c>
      <c r="D619" s="77">
        <v>3000</v>
      </c>
      <c r="E619" s="77"/>
      <c r="F619" s="77"/>
      <c r="G619" s="149">
        <f t="shared" si="129"/>
        <v>3000</v>
      </c>
      <c r="H619" s="149">
        <f t="shared" si="130"/>
        <v>3000</v>
      </c>
      <c r="I619" s="77"/>
      <c r="J619" s="140"/>
      <c r="K619" s="141"/>
      <c r="L619" s="144"/>
      <c r="M619" s="144"/>
      <c r="N619" s="215"/>
    </row>
    <row r="620" spans="1:14" s="35" customFormat="1" ht="13.5" customHeight="1">
      <c r="A620" s="97"/>
      <c r="B620" s="115" t="s">
        <v>759</v>
      </c>
      <c r="C620" s="21" t="s">
        <v>760</v>
      </c>
      <c r="D620" s="77">
        <v>19305</v>
      </c>
      <c r="E620" s="77"/>
      <c r="F620" s="77"/>
      <c r="G620" s="149">
        <f t="shared" si="129"/>
        <v>19305</v>
      </c>
      <c r="H620" s="149">
        <f t="shared" si="130"/>
        <v>19305</v>
      </c>
      <c r="I620" s="77"/>
      <c r="J620" s="140"/>
      <c r="K620" s="141"/>
      <c r="L620" s="144"/>
      <c r="M620" s="144"/>
      <c r="N620" s="215"/>
    </row>
    <row r="621" spans="1:14" s="35" customFormat="1" ht="14.25" customHeight="1">
      <c r="A621" s="97"/>
      <c r="B621" s="115" t="s">
        <v>94</v>
      </c>
      <c r="C621" s="21" t="s">
        <v>450</v>
      </c>
      <c r="D621" s="77">
        <v>1200</v>
      </c>
      <c r="E621" s="77"/>
      <c r="F621" s="77"/>
      <c r="G621" s="149">
        <f t="shared" si="129"/>
        <v>1200</v>
      </c>
      <c r="H621" s="149">
        <f t="shared" si="130"/>
        <v>1200</v>
      </c>
      <c r="I621" s="77"/>
      <c r="J621" s="140"/>
      <c r="K621" s="141"/>
      <c r="L621" s="144"/>
      <c r="M621" s="144"/>
      <c r="N621" s="215"/>
    </row>
    <row r="622" spans="1:14" s="35" customFormat="1" ht="15" customHeight="1">
      <c r="A622" s="97"/>
      <c r="B622" s="115" t="s">
        <v>95</v>
      </c>
      <c r="C622" s="21" t="s">
        <v>99</v>
      </c>
      <c r="D622" s="77">
        <v>800</v>
      </c>
      <c r="E622" s="77"/>
      <c r="F622" s="77"/>
      <c r="G622" s="149">
        <f t="shared" si="129"/>
        <v>800</v>
      </c>
      <c r="H622" s="149">
        <f t="shared" si="130"/>
        <v>800</v>
      </c>
      <c r="I622" s="77"/>
      <c r="J622" s="140"/>
      <c r="K622" s="141"/>
      <c r="L622" s="144"/>
      <c r="M622" s="144"/>
      <c r="N622" s="215"/>
    </row>
    <row r="623" spans="1:14" s="35" customFormat="1" ht="15" customHeight="1">
      <c r="A623" s="97"/>
      <c r="B623" s="115" t="s">
        <v>96</v>
      </c>
      <c r="C623" s="21" t="s">
        <v>100</v>
      </c>
      <c r="D623" s="77">
        <v>1811</v>
      </c>
      <c r="E623" s="77"/>
      <c r="F623" s="77"/>
      <c r="G623" s="149">
        <f t="shared" si="129"/>
        <v>1811</v>
      </c>
      <c r="H623" s="149">
        <f t="shared" si="130"/>
        <v>1811</v>
      </c>
      <c r="I623" s="77"/>
      <c r="J623" s="140"/>
      <c r="K623" s="141"/>
      <c r="L623" s="144"/>
      <c r="M623" s="144"/>
      <c r="N623" s="215"/>
    </row>
    <row r="624" spans="1:14" s="35" customFormat="1" ht="20.25" customHeight="1">
      <c r="A624" s="95" t="s">
        <v>121</v>
      </c>
      <c r="B624" s="118"/>
      <c r="C624" s="64" t="s">
        <v>122</v>
      </c>
      <c r="D624" s="138">
        <f>SUM(D625:D637)</f>
        <v>698086</v>
      </c>
      <c r="E624" s="138">
        <f>SUM(E625:E637)</f>
        <v>0</v>
      </c>
      <c r="F624" s="138">
        <f>SUM(F625:F637)</f>
        <v>0</v>
      </c>
      <c r="G624" s="138">
        <f>SUM(G625:G637)</f>
        <v>698086</v>
      </c>
      <c r="H624" s="138">
        <f aca="true" t="shared" si="131" ref="H624:N624">SUM(H625:H637)</f>
        <v>698086</v>
      </c>
      <c r="I624" s="138">
        <f t="shared" si="131"/>
        <v>444983</v>
      </c>
      <c r="J624" s="138">
        <f t="shared" si="131"/>
        <v>73498</v>
      </c>
      <c r="K624" s="138">
        <f t="shared" si="131"/>
        <v>0</v>
      </c>
      <c r="L624" s="138">
        <f t="shared" si="131"/>
        <v>0</v>
      </c>
      <c r="M624" s="138">
        <f t="shared" si="131"/>
        <v>0</v>
      </c>
      <c r="N624" s="139">
        <f t="shared" si="131"/>
        <v>0</v>
      </c>
    </row>
    <row r="625" spans="1:14" s="35" customFormat="1" ht="15.75" customHeight="1">
      <c r="A625" s="97"/>
      <c r="B625" s="115" t="s">
        <v>741</v>
      </c>
      <c r="C625" s="21" t="s">
        <v>153</v>
      </c>
      <c r="D625" s="77">
        <v>410445</v>
      </c>
      <c r="E625" s="77"/>
      <c r="F625" s="77"/>
      <c r="G625" s="77">
        <f>D625+E625-F625</f>
        <v>410445</v>
      </c>
      <c r="H625" s="77">
        <f>G625</f>
        <v>410445</v>
      </c>
      <c r="I625" s="77">
        <f>H625</f>
        <v>410445</v>
      </c>
      <c r="J625" s="140"/>
      <c r="K625" s="141"/>
      <c r="L625" s="144"/>
      <c r="M625" s="144"/>
      <c r="N625" s="215"/>
    </row>
    <row r="626" spans="1:14" s="35" customFormat="1" ht="15" customHeight="1">
      <c r="A626" s="97"/>
      <c r="B626" s="115" t="s">
        <v>744</v>
      </c>
      <c r="C626" s="21" t="s">
        <v>745</v>
      </c>
      <c r="D626" s="77">
        <v>30538</v>
      </c>
      <c r="E626" s="77"/>
      <c r="F626" s="77"/>
      <c r="G626" s="77">
        <f aca="true" t="shared" si="132" ref="G626:G637">D626+E626-F626</f>
        <v>30538</v>
      </c>
      <c r="H626" s="77">
        <f aca="true" t="shared" si="133" ref="H626:H637">G626</f>
        <v>30538</v>
      </c>
      <c r="I626" s="77">
        <f>H626</f>
        <v>30538</v>
      </c>
      <c r="J626" s="140"/>
      <c r="K626" s="141"/>
      <c r="L626" s="144"/>
      <c r="M626" s="144"/>
      <c r="N626" s="215"/>
    </row>
    <row r="627" spans="1:14" s="35" customFormat="1" ht="12.75" customHeight="1">
      <c r="A627" s="97"/>
      <c r="B627" s="117" t="s">
        <v>789</v>
      </c>
      <c r="C627" s="21" t="s">
        <v>771</v>
      </c>
      <c r="D627" s="77">
        <v>63037</v>
      </c>
      <c r="E627" s="77"/>
      <c r="F627" s="77"/>
      <c r="G627" s="77">
        <f t="shared" si="132"/>
        <v>63037</v>
      </c>
      <c r="H627" s="77">
        <f t="shared" si="133"/>
        <v>63037</v>
      </c>
      <c r="I627" s="77"/>
      <c r="J627" s="140">
        <f>H627</f>
        <v>63037</v>
      </c>
      <c r="K627" s="141"/>
      <c r="L627" s="144"/>
      <c r="M627" s="144"/>
      <c r="N627" s="215"/>
    </row>
    <row r="628" spans="1:14" s="35" customFormat="1" ht="13.5" customHeight="1">
      <c r="A628" s="97"/>
      <c r="B628" s="117" t="s">
        <v>746</v>
      </c>
      <c r="C628" s="21" t="s">
        <v>747</v>
      </c>
      <c r="D628" s="77">
        <v>10461</v>
      </c>
      <c r="E628" s="77"/>
      <c r="F628" s="77"/>
      <c r="G628" s="77">
        <f t="shared" si="132"/>
        <v>10461</v>
      </c>
      <c r="H628" s="77">
        <f t="shared" si="133"/>
        <v>10461</v>
      </c>
      <c r="I628" s="77"/>
      <c r="J628" s="140">
        <f>H628</f>
        <v>10461</v>
      </c>
      <c r="K628" s="141"/>
      <c r="L628" s="144"/>
      <c r="M628" s="144"/>
      <c r="N628" s="215"/>
    </row>
    <row r="629" spans="1:14" s="35" customFormat="1" ht="14.25" customHeight="1">
      <c r="A629" s="97"/>
      <c r="B629" s="117" t="s">
        <v>370</v>
      </c>
      <c r="C629" s="21" t="s">
        <v>371</v>
      </c>
      <c r="D629" s="77">
        <v>4000</v>
      </c>
      <c r="E629" s="77"/>
      <c r="F629" s="77"/>
      <c r="G629" s="77">
        <f t="shared" si="132"/>
        <v>4000</v>
      </c>
      <c r="H629" s="77">
        <f t="shared" si="133"/>
        <v>4000</v>
      </c>
      <c r="I629" s="77">
        <f>H629</f>
        <v>4000</v>
      </c>
      <c r="J629" s="140"/>
      <c r="K629" s="141"/>
      <c r="L629" s="144"/>
      <c r="M629" s="144"/>
      <c r="N629" s="215"/>
    </row>
    <row r="630" spans="1:14" s="35" customFormat="1" ht="13.5" customHeight="1">
      <c r="A630" s="97"/>
      <c r="B630" s="117" t="s">
        <v>748</v>
      </c>
      <c r="C630" s="21" t="s">
        <v>773</v>
      </c>
      <c r="D630" s="77">
        <v>58399</v>
      </c>
      <c r="E630" s="77"/>
      <c r="F630" s="77"/>
      <c r="G630" s="77">
        <f t="shared" si="132"/>
        <v>58399</v>
      </c>
      <c r="H630" s="77">
        <f t="shared" si="133"/>
        <v>58399</v>
      </c>
      <c r="I630" s="77"/>
      <c r="J630" s="140"/>
      <c r="K630" s="141"/>
      <c r="L630" s="144"/>
      <c r="M630" s="144"/>
      <c r="N630" s="215"/>
    </row>
    <row r="631" spans="1:14" s="35" customFormat="1" ht="13.5" customHeight="1">
      <c r="A631" s="97"/>
      <c r="B631" s="117" t="s">
        <v>750</v>
      </c>
      <c r="C631" s="21" t="s">
        <v>821</v>
      </c>
      <c r="D631" s="77">
        <v>60200</v>
      </c>
      <c r="E631" s="77"/>
      <c r="F631" s="77"/>
      <c r="G631" s="77">
        <f t="shared" si="132"/>
        <v>60200</v>
      </c>
      <c r="H631" s="77">
        <f t="shared" si="133"/>
        <v>60200</v>
      </c>
      <c r="I631" s="77"/>
      <c r="J631" s="140"/>
      <c r="K631" s="141"/>
      <c r="L631" s="144"/>
      <c r="M631" s="144"/>
      <c r="N631" s="215"/>
    </row>
    <row r="632" spans="1:14" s="35" customFormat="1" ht="13.5" customHeight="1">
      <c r="A632" s="97"/>
      <c r="B632" s="117" t="s">
        <v>809</v>
      </c>
      <c r="C632" s="21" t="s">
        <v>810</v>
      </c>
      <c r="D632" s="77">
        <v>65</v>
      </c>
      <c r="E632" s="77"/>
      <c r="F632" s="77"/>
      <c r="G632" s="77">
        <f t="shared" si="132"/>
        <v>65</v>
      </c>
      <c r="H632" s="77">
        <f t="shared" si="133"/>
        <v>65</v>
      </c>
      <c r="I632" s="77"/>
      <c r="J632" s="140"/>
      <c r="K632" s="141"/>
      <c r="L632" s="144"/>
      <c r="M632" s="144"/>
      <c r="N632" s="215"/>
    </row>
    <row r="633" spans="1:14" s="35" customFormat="1" ht="13.5" customHeight="1">
      <c r="A633" s="97"/>
      <c r="B633" s="117" t="s">
        <v>753</v>
      </c>
      <c r="C633" s="21" t="s">
        <v>823</v>
      </c>
      <c r="D633" s="77">
        <v>24532</v>
      </c>
      <c r="E633" s="77"/>
      <c r="F633" s="77"/>
      <c r="G633" s="77">
        <f t="shared" si="132"/>
        <v>24532</v>
      </c>
      <c r="H633" s="77">
        <f t="shared" si="133"/>
        <v>24532</v>
      </c>
      <c r="I633" s="77"/>
      <c r="J633" s="140"/>
      <c r="K633" s="141"/>
      <c r="L633" s="144"/>
      <c r="M633" s="144"/>
      <c r="N633" s="215"/>
    </row>
    <row r="634" spans="1:14" s="35" customFormat="1" ht="13.5" customHeight="1">
      <c r="A634" s="97"/>
      <c r="B634" s="117" t="s">
        <v>93</v>
      </c>
      <c r="C634" s="21" t="s">
        <v>97</v>
      </c>
      <c r="D634" s="77">
        <v>823</v>
      </c>
      <c r="E634" s="77"/>
      <c r="F634" s="77"/>
      <c r="G634" s="77">
        <f t="shared" si="132"/>
        <v>823</v>
      </c>
      <c r="H634" s="77">
        <f t="shared" si="133"/>
        <v>823</v>
      </c>
      <c r="I634" s="77"/>
      <c r="J634" s="140"/>
      <c r="K634" s="141"/>
      <c r="L634" s="144"/>
      <c r="M634" s="144"/>
      <c r="N634" s="215"/>
    </row>
    <row r="635" spans="1:14" s="35" customFormat="1" ht="13.5" customHeight="1">
      <c r="A635" s="97"/>
      <c r="B635" s="117" t="s">
        <v>759</v>
      </c>
      <c r="C635" s="21" t="s">
        <v>760</v>
      </c>
      <c r="D635" s="77">
        <v>23986</v>
      </c>
      <c r="E635" s="77"/>
      <c r="F635" s="77"/>
      <c r="G635" s="77">
        <f t="shared" si="132"/>
        <v>23986</v>
      </c>
      <c r="H635" s="77">
        <f t="shared" si="133"/>
        <v>23986</v>
      </c>
      <c r="I635" s="77"/>
      <c r="J635" s="140"/>
      <c r="K635" s="141"/>
      <c r="L635" s="144"/>
      <c r="M635" s="144"/>
      <c r="N635" s="215"/>
    </row>
    <row r="636" spans="1:14" s="35" customFormat="1" ht="12.75" customHeight="1">
      <c r="A636" s="97"/>
      <c r="B636" s="117" t="s">
        <v>774</v>
      </c>
      <c r="C636" s="21" t="s">
        <v>775</v>
      </c>
      <c r="D636" s="77">
        <v>11400</v>
      </c>
      <c r="E636" s="77"/>
      <c r="F636" s="77"/>
      <c r="G636" s="77">
        <f t="shared" si="132"/>
        <v>11400</v>
      </c>
      <c r="H636" s="77">
        <f t="shared" si="133"/>
        <v>11400</v>
      </c>
      <c r="I636" s="77"/>
      <c r="J636" s="140"/>
      <c r="K636" s="141"/>
      <c r="L636" s="144"/>
      <c r="M636" s="144"/>
      <c r="N636" s="215"/>
    </row>
    <row r="637" spans="1:14" s="35" customFormat="1" ht="12.75" customHeight="1">
      <c r="A637" s="97"/>
      <c r="B637" s="117" t="s">
        <v>95</v>
      </c>
      <c r="C637" s="21" t="s">
        <v>99</v>
      </c>
      <c r="D637" s="77">
        <v>200</v>
      </c>
      <c r="E637" s="77"/>
      <c r="F637" s="77"/>
      <c r="G637" s="77">
        <f t="shared" si="132"/>
        <v>200</v>
      </c>
      <c r="H637" s="77">
        <f t="shared" si="133"/>
        <v>200</v>
      </c>
      <c r="I637" s="77"/>
      <c r="J637" s="140"/>
      <c r="K637" s="141"/>
      <c r="L637" s="144"/>
      <c r="M637" s="144"/>
      <c r="N637" s="215"/>
    </row>
    <row r="638" spans="1:14" s="35" customFormat="1" ht="19.5" customHeight="1">
      <c r="A638" s="95" t="s">
        <v>123</v>
      </c>
      <c r="B638" s="120"/>
      <c r="C638" s="64" t="s">
        <v>124</v>
      </c>
      <c r="D638" s="138">
        <f>SUM(D639:D639)</f>
        <v>15000</v>
      </c>
      <c r="E638" s="138">
        <f>SUM(E639:E639)</f>
        <v>0</v>
      </c>
      <c r="F638" s="138">
        <f>SUM(F639:F639)</f>
        <v>0</v>
      </c>
      <c r="G638" s="138">
        <f>SUM(G639:G639)</f>
        <v>15000</v>
      </c>
      <c r="H638" s="138">
        <f aca="true" t="shared" si="134" ref="H638:N638">SUM(H639:H639)</f>
        <v>15000</v>
      </c>
      <c r="I638" s="138">
        <f t="shared" si="134"/>
        <v>0</v>
      </c>
      <c r="J638" s="138">
        <f t="shared" si="134"/>
        <v>0</v>
      </c>
      <c r="K638" s="138">
        <f t="shared" si="134"/>
        <v>0</v>
      </c>
      <c r="L638" s="138">
        <f t="shared" si="134"/>
        <v>0</v>
      </c>
      <c r="M638" s="138">
        <f t="shared" si="134"/>
        <v>0</v>
      </c>
      <c r="N638" s="139">
        <f t="shared" si="134"/>
        <v>0</v>
      </c>
    </row>
    <row r="639" spans="1:14" s="35" customFormat="1" ht="14.25" customHeight="1">
      <c r="A639" s="97"/>
      <c r="B639" s="117" t="s">
        <v>433</v>
      </c>
      <c r="C639" s="21" t="s">
        <v>156</v>
      </c>
      <c r="D639" s="77">
        <v>15000</v>
      </c>
      <c r="E639" s="77"/>
      <c r="F639" s="77"/>
      <c r="G639" s="77">
        <f>D639+E639-F639</f>
        <v>15000</v>
      </c>
      <c r="H639" s="77">
        <f>G639</f>
        <v>15000</v>
      </c>
      <c r="I639" s="77"/>
      <c r="J639" s="140"/>
      <c r="K639" s="140"/>
      <c r="L639" s="144"/>
      <c r="M639" s="144"/>
      <c r="N639" s="215"/>
    </row>
    <row r="640" spans="1:14" s="35" customFormat="1" ht="23.25" customHeight="1">
      <c r="A640" s="95" t="s">
        <v>125</v>
      </c>
      <c r="B640" s="118"/>
      <c r="C640" s="64" t="s">
        <v>126</v>
      </c>
      <c r="D640" s="138">
        <f>SUM(D641:D643)</f>
        <v>3000</v>
      </c>
      <c r="E640" s="138">
        <f>SUM(E641:E643)</f>
        <v>0</v>
      </c>
      <c r="F640" s="138">
        <f>SUM(F641:F643)</f>
        <v>0</v>
      </c>
      <c r="G640" s="138">
        <f>SUM(G641:G643)</f>
        <v>3000</v>
      </c>
      <c r="H640" s="138">
        <f aca="true" t="shared" si="135" ref="H640:N640">SUM(H641:H643)</f>
        <v>3000</v>
      </c>
      <c r="I640" s="138">
        <f t="shared" si="135"/>
        <v>2000</v>
      </c>
      <c r="J640" s="138">
        <f t="shared" si="135"/>
        <v>0</v>
      </c>
      <c r="K640" s="138">
        <f t="shared" si="135"/>
        <v>0</v>
      </c>
      <c r="L640" s="138">
        <f t="shared" si="135"/>
        <v>0</v>
      </c>
      <c r="M640" s="138">
        <f t="shared" si="135"/>
        <v>0</v>
      </c>
      <c r="N640" s="139">
        <f t="shared" si="135"/>
        <v>0</v>
      </c>
    </row>
    <row r="641" spans="1:14" s="35" customFormat="1" ht="13.5" customHeight="1">
      <c r="A641" s="97"/>
      <c r="B641" s="115" t="s">
        <v>370</v>
      </c>
      <c r="C641" s="21" t="s">
        <v>371</v>
      </c>
      <c r="D641" s="77">
        <v>2000</v>
      </c>
      <c r="E641" s="77"/>
      <c r="F641" s="77"/>
      <c r="G641" s="77">
        <f>D641+E641-F641</f>
        <v>2000</v>
      </c>
      <c r="H641" s="77">
        <f>G641</f>
        <v>2000</v>
      </c>
      <c r="I641" s="77">
        <f>H641</f>
        <v>2000</v>
      </c>
      <c r="J641" s="140"/>
      <c r="K641" s="141">
        <v>0</v>
      </c>
      <c r="L641" s="144"/>
      <c r="M641" s="144"/>
      <c r="N641" s="215"/>
    </row>
    <row r="642" spans="1:14" s="35" customFormat="1" ht="13.5" customHeight="1">
      <c r="A642" s="97"/>
      <c r="B642" s="115" t="s">
        <v>748</v>
      </c>
      <c r="C642" s="21" t="s">
        <v>773</v>
      </c>
      <c r="D642" s="77">
        <v>600</v>
      </c>
      <c r="E642" s="77"/>
      <c r="F642" s="77"/>
      <c r="G642" s="77">
        <f>D642+E642-F642</f>
        <v>600</v>
      </c>
      <c r="H642" s="77">
        <f>G642</f>
        <v>600</v>
      </c>
      <c r="I642" s="77">
        <v>0</v>
      </c>
      <c r="J642" s="140"/>
      <c r="K642" s="141">
        <v>0</v>
      </c>
      <c r="L642" s="144"/>
      <c r="M642" s="144"/>
      <c r="N642" s="215"/>
    </row>
    <row r="643" spans="1:14" s="35" customFormat="1" ht="15" customHeight="1">
      <c r="A643" s="97"/>
      <c r="B643" s="115" t="s">
        <v>753</v>
      </c>
      <c r="C643" s="21" t="s">
        <v>754</v>
      </c>
      <c r="D643" s="77">
        <v>400</v>
      </c>
      <c r="E643" s="77"/>
      <c r="F643" s="77"/>
      <c r="G643" s="77">
        <f>D643+E643-F643</f>
        <v>400</v>
      </c>
      <c r="H643" s="77">
        <f>G643</f>
        <v>400</v>
      </c>
      <c r="I643" s="77">
        <v>0</v>
      </c>
      <c r="J643" s="140"/>
      <c r="K643" s="141">
        <v>0</v>
      </c>
      <c r="L643" s="144"/>
      <c r="M643" s="144"/>
      <c r="N643" s="215"/>
    </row>
    <row r="644" spans="1:14" s="35" customFormat="1" ht="23.25" customHeight="1">
      <c r="A644" s="222" t="s">
        <v>723</v>
      </c>
      <c r="B644" s="225"/>
      <c r="C644" s="213" t="s">
        <v>176</v>
      </c>
      <c r="D644" s="214">
        <f>D645</f>
        <v>2430</v>
      </c>
      <c r="E644" s="214">
        <f>E645</f>
        <v>0</v>
      </c>
      <c r="F644" s="214">
        <f>F645</f>
        <v>0</v>
      </c>
      <c r="G644" s="214">
        <f>G645</f>
        <v>2430</v>
      </c>
      <c r="H644" s="214">
        <f>H645</f>
        <v>2430</v>
      </c>
      <c r="I644" s="214">
        <f aca="true" t="shared" si="136" ref="I644:N644">I645</f>
        <v>0</v>
      </c>
      <c r="J644" s="214">
        <f t="shared" si="136"/>
        <v>0</v>
      </c>
      <c r="K644" s="214">
        <f t="shared" si="136"/>
        <v>0</v>
      </c>
      <c r="L644" s="214">
        <f t="shared" si="136"/>
        <v>0</v>
      </c>
      <c r="M644" s="214">
        <f t="shared" si="136"/>
        <v>0</v>
      </c>
      <c r="N644" s="266">
        <f t="shared" si="136"/>
        <v>0</v>
      </c>
    </row>
    <row r="645" spans="1:14" s="35" customFormat="1" ht="15" customHeight="1">
      <c r="A645" s="97"/>
      <c r="B645" s="115" t="s">
        <v>94</v>
      </c>
      <c r="C645" s="21" t="s">
        <v>98</v>
      </c>
      <c r="D645" s="77">
        <v>2430</v>
      </c>
      <c r="E645" s="77"/>
      <c r="F645" s="77"/>
      <c r="G645" s="77">
        <f>D645+E645-F645</f>
        <v>2430</v>
      </c>
      <c r="H645" s="77">
        <f>G645</f>
        <v>2430</v>
      </c>
      <c r="I645" s="77"/>
      <c r="J645" s="140"/>
      <c r="K645" s="141"/>
      <c r="L645" s="144"/>
      <c r="M645" s="144"/>
      <c r="N645" s="215"/>
    </row>
    <row r="646" spans="1:14" s="35" customFormat="1" ht="17.25" customHeight="1">
      <c r="A646" s="95" t="s">
        <v>127</v>
      </c>
      <c r="B646" s="118"/>
      <c r="C646" s="66" t="s">
        <v>805</v>
      </c>
      <c r="D646" s="138">
        <f>SUM(D647:D656)</f>
        <v>284002</v>
      </c>
      <c r="E646" s="138">
        <f aca="true" t="shared" si="137" ref="E646:N646">SUM(E647:E656)</f>
        <v>0</v>
      </c>
      <c r="F646" s="138">
        <f t="shared" si="137"/>
        <v>0</v>
      </c>
      <c r="G646" s="138">
        <f t="shared" si="137"/>
        <v>284002</v>
      </c>
      <c r="H646" s="138">
        <f t="shared" si="137"/>
        <v>284002</v>
      </c>
      <c r="I646" s="138">
        <f t="shared" si="137"/>
        <v>182466</v>
      </c>
      <c r="J646" s="138">
        <f t="shared" si="137"/>
        <v>33701</v>
      </c>
      <c r="K646" s="138">
        <f t="shared" si="137"/>
        <v>0</v>
      </c>
      <c r="L646" s="138">
        <f t="shared" si="137"/>
        <v>0</v>
      </c>
      <c r="M646" s="138">
        <f t="shared" si="137"/>
        <v>0</v>
      </c>
      <c r="N646" s="139">
        <f t="shared" si="137"/>
        <v>0</v>
      </c>
    </row>
    <row r="647" spans="1:14" s="35" customFormat="1" ht="17.25" customHeight="1">
      <c r="A647" s="223"/>
      <c r="B647" s="224" t="s">
        <v>741</v>
      </c>
      <c r="C647" s="153" t="s">
        <v>742</v>
      </c>
      <c r="D647" s="149">
        <v>171949</v>
      </c>
      <c r="E647" s="149"/>
      <c r="F647" s="149"/>
      <c r="G647" s="149">
        <f>D647+E647-F647</f>
        <v>171949</v>
      </c>
      <c r="H647" s="149">
        <f>G647</f>
        <v>171949</v>
      </c>
      <c r="I647" s="149">
        <f>H647</f>
        <v>171949</v>
      </c>
      <c r="J647" s="149"/>
      <c r="K647" s="149"/>
      <c r="L647" s="149"/>
      <c r="M647" s="149"/>
      <c r="N647" s="178"/>
    </row>
    <row r="648" spans="1:14" s="35" customFormat="1" ht="17.25" customHeight="1">
      <c r="A648" s="223"/>
      <c r="B648" s="224" t="s">
        <v>744</v>
      </c>
      <c r="C648" s="21" t="s">
        <v>745</v>
      </c>
      <c r="D648" s="149">
        <v>10517</v>
      </c>
      <c r="E648" s="149"/>
      <c r="F648" s="149"/>
      <c r="G648" s="149">
        <f aca="true" t="shared" si="138" ref="G648:G656">D648+E648-F648</f>
        <v>10517</v>
      </c>
      <c r="H648" s="149">
        <f aca="true" t="shared" si="139" ref="H648:H656">G648</f>
        <v>10517</v>
      </c>
      <c r="I648" s="149">
        <f>H648</f>
        <v>10517</v>
      </c>
      <c r="J648" s="149"/>
      <c r="K648" s="149"/>
      <c r="L648" s="149"/>
      <c r="M648" s="149"/>
      <c r="N648" s="178"/>
    </row>
    <row r="649" spans="1:14" s="35" customFormat="1" ht="17.25" customHeight="1">
      <c r="A649" s="223"/>
      <c r="B649" s="224" t="s">
        <v>770</v>
      </c>
      <c r="C649" s="21" t="s">
        <v>771</v>
      </c>
      <c r="D649" s="149">
        <v>29231</v>
      </c>
      <c r="E649" s="149"/>
      <c r="F649" s="149"/>
      <c r="G649" s="149">
        <f t="shared" si="138"/>
        <v>29231</v>
      </c>
      <c r="H649" s="149">
        <f t="shared" si="139"/>
        <v>29231</v>
      </c>
      <c r="I649" s="149"/>
      <c r="J649" s="149">
        <f>H649</f>
        <v>29231</v>
      </c>
      <c r="K649" s="149"/>
      <c r="L649" s="149"/>
      <c r="M649" s="149"/>
      <c r="N649" s="178"/>
    </row>
    <row r="650" spans="1:14" s="35" customFormat="1" ht="17.25" customHeight="1">
      <c r="A650" s="223"/>
      <c r="B650" s="224" t="s">
        <v>746</v>
      </c>
      <c r="C650" s="21" t="s">
        <v>747</v>
      </c>
      <c r="D650" s="149">
        <v>4470</v>
      </c>
      <c r="E650" s="149"/>
      <c r="F650" s="149"/>
      <c r="G650" s="149">
        <f t="shared" si="138"/>
        <v>4470</v>
      </c>
      <c r="H650" s="149">
        <f t="shared" si="139"/>
        <v>4470</v>
      </c>
      <c r="I650" s="149"/>
      <c r="J650" s="149">
        <f>H650</f>
        <v>4470</v>
      </c>
      <c r="K650" s="149"/>
      <c r="L650" s="149"/>
      <c r="M650" s="149"/>
      <c r="N650" s="178"/>
    </row>
    <row r="651" spans="1:14" s="35" customFormat="1" ht="17.25" customHeight="1">
      <c r="A651" s="223"/>
      <c r="B651" s="224" t="s">
        <v>724</v>
      </c>
      <c r="C651" s="21" t="s">
        <v>773</v>
      </c>
      <c r="D651" s="149">
        <v>3611</v>
      </c>
      <c r="E651" s="149"/>
      <c r="F651" s="149"/>
      <c r="G651" s="149">
        <f t="shared" si="138"/>
        <v>3611</v>
      </c>
      <c r="H651" s="149">
        <f t="shared" si="139"/>
        <v>3611</v>
      </c>
      <c r="I651" s="149"/>
      <c r="J651" s="149"/>
      <c r="K651" s="149"/>
      <c r="L651" s="149"/>
      <c r="M651" s="149"/>
      <c r="N651" s="178"/>
    </row>
    <row r="652" spans="1:14" s="35" customFormat="1" ht="17.25" customHeight="1">
      <c r="A652" s="223"/>
      <c r="B652" s="224" t="s">
        <v>725</v>
      </c>
      <c r="C652" s="21" t="s">
        <v>823</v>
      </c>
      <c r="D652" s="149">
        <v>9920</v>
      </c>
      <c r="E652" s="149"/>
      <c r="F652" s="149"/>
      <c r="G652" s="149">
        <f t="shared" si="138"/>
        <v>9920</v>
      </c>
      <c r="H652" s="149">
        <f t="shared" si="139"/>
        <v>9920</v>
      </c>
      <c r="I652" s="149"/>
      <c r="J652" s="149"/>
      <c r="K652" s="149"/>
      <c r="L652" s="149"/>
      <c r="M652" s="149"/>
      <c r="N652" s="178"/>
    </row>
    <row r="653" spans="1:14" s="35" customFormat="1" ht="17.25" customHeight="1">
      <c r="A653" s="223"/>
      <c r="B653" s="224" t="s">
        <v>726</v>
      </c>
      <c r="C653" s="153" t="s">
        <v>429</v>
      </c>
      <c r="D653" s="149">
        <v>0</v>
      </c>
      <c r="E653" s="149"/>
      <c r="F653" s="149"/>
      <c r="G653" s="149">
        <f t="shared" si="138"/>
        <v>0</v>
      </c>
      <c r="H653" s="149">
        <f t="shared" si="139"/>
        <v>0</v>
      </c>
      <c r="I653" s="149"/>
      <c r="J653" s="149"/>
      <c r="K653" s="149"/>
      <c r="L653" s="149"/>
      <c r="M653" s="149"/>
      <c r="N653" s="178"/>
    </row>
    <row r="654" spans="1:14" s="35" customFormat="1" ht="18.75" customHeight="1">
      <c r="A654" s="97"/>
      <c r="B654" s="115" t="s">
        <v>759</v>
      </c>
      <c r="C654" s="21" t="s">
        <v>760</v>
      </c>
      <c r="D654" s="77">
        <v>51079</v>
      </c>
      <c r="E654" s="77"/>
      <c r="F654" s="77"/>
      <c r="G654" s="149">
        <f t="shared" si="138"/>
        <v>51079</v>
      </c>
      <c r="H654" s="149">
        <f t="shared" si="139"/>
        <v>51079</v>
      </c>
      <c r="I654" s="77">
        <v>0</v>
      </c>
      <c r="J654" s="140"/>
      <c r="K654" s="141">
        <v>0</v>
      </c>
      <c r="L654" s="144"/>
      <c r="M654" s="144"/>
      <c r="N654" s="215"/>
    </row>
    <row r="655" spans="1:14" s="35" customFormat="1" ht="18.75" customHeight="1">
      <c r="A655" s="97"/>
      <c r="B655" s="115" t="s">
        <v>562</v>
      </c>
      <c r="C655" s="21" t="s">
        <v>99</v>
      </c>
      <c r="D655" s="77">
        <v>150</v>
      </c>
      <c r="E655" s="77"/>
      <c r="F655" s="77"/>
      <c r="G655" s="149">
        <f t="shared" si="138"/>
        <v>150</v>
      </c>
      <c r="H655" s="149">
        <f t="shared" si="139"/>
        <v>150</v>
      </c>
      <c r="I655" s="77"/>
      <c r="J655" s="140"/>
      <c r="K655" s="141"/>
      <c r="L655" s="144"/>
      <c r="M655" s="144"/>
      <c r="N655" s="215"/>
    </row>
    <row r="656" spans="1:14" s="35" customFormat="1" ht="18.75" customHeight="1">
      <c r="A656" s="97"/>
      <c r="B656" s="115" t="s">
        <v>563</v>
      </c>
      <c r="C656" s="21" t="s">
        <v>100</v>
      </c>
      <c r="D656" s="77">
        <v>3075</v>
      </c>
      <c r="E656" s="77"/>
      <c r="F656" s="77"/>
      <c r="G656" s="149">
        <f t="shared" si="138"/>
        <v>3075</v>
      </c>
      <c r="H656" s="149">
        <f t="shared" si="139"/>
        <v>3075</v>
      </c>
      <c r="I656" s="77"/>
      <c r="J656" s="140"/>
      <c r="K656" s="141"/>
      <c r="L656" s="144"/>
      <c r="M656" s="144"/>
      <c r="N656" s="215"/>
    </row>
    <row r="657" spans="1:14" s="35" customFormat="1" ht="28.5" customHeight="1">
      <c r="A657" s="110" t="s">
        <v>128</v>
      </c>
      <c r="B657" s="116"/>
      <c r="C657" s="48" t="s">
        <v>600</v>
      </c>
      <c r="D657" s="142">
        <f aca="true" t="shared" si="140" ref="D657:N657">D658+D660</f>
        <v>40100</v>
      </c>
      <c r="E657" s="142">
        <f t="shared" si="140"/>
        <v>0</v>
      </c>
      <c r="F657" s="142">
        <f t="shared" si="140"/>
        <v>0</v>
      </c>
      <c r="G657" s="142">
        <f t="shared" si="140"/>
        <v>40100</v>
      </c>
      <c r="H657" s="142">
        <f t="shared" si="140"/>
        <v>40100</v>
      </c>
      <c r="I657" s="142">
        <f t="shared" si="140"/>
        <v>0</v>
      </c>
      <c r="J657" s="142">
        <f t="shared" si="140"/>
        <v>0</v>
      </c>
      <c r="K657" s="142">
        <f t="shared" si="140"/>
        <v>33000</v>
      </c>
      <c r="L657" s="142">
        <f t="shared" si="140"/>
        <v>0</v>
      </c>
      <c r="M657" s="142">
        <f t="shared" si="140"/>
        <v>0</v>
      </c>
      <c r="N657" s="143">
        <f t="shared" si="140"/>
        <v>0</v>
      </c>
    </row>
    <row r="658" spans="1:14" s="35" customFormat="1" ht="15" customHeight="1">
      <c r="A658" s="95" t="s">
        <v>129</v>
      </c>
      <c r="B658" s="118"/>
      <c r="C658" s="64" t="s">
        <v>130</v>
      </c>
      <c r="D658" s="138">
        <f aca="true" t="shared" si="141" ref="D658:N658">D659</f>
        <v>33000</v>
      </c>
      <c r="E658" s="138">
        <f t="shared" si="141"/>
        <v>0</v>
      </c>
      <c r="F658" s="138">
        <f t="shared" si="141"/>
        <v>0</v>
      </c>
      <c r="G658" s="138">
        <f t="shared" si="141"/>
        <v>33000</v>
      </c>
      <c r="H658" s="138">
        <f t="shared" si="141"/>
        <v>33000</v>
      </c>
      <c r="I658" s="138">
        <f t="shared" si="141"/>
        <v>0</v>
      </c>
      <c r="J658" s="138">
        <f t="shared" si="141"/>
        <v>0</v>
      </c>
      <c r="K658" s="138">
        <f t="shared" si="141"/>
        <v>33000</v>
      </c>
      <c r="L658" s="138">
        <f t="shared" si="141"/>
        <v>0</v>
      </c>
      <c r="M658" s="138">
        <f t="shared" si="141"/>
        <v>0</v>
      </c>
      <c r="N658" s="139">
        <f t="shared" si="141"/>
        <v>0</v>
      </c>
    </row>
    <row r="659" spans="1:14" s="35" customFormat="1" ht="22.5" customHeight="1">
      <c r="A659" s="97"/>
      <c r="B659" s="115" t="s">
        <v>795</v>
      </c>
      <c r="C659" s="21" t="s">
        <v>131</v>
      </c>
      <c r="D659" s="77">
        <v>33000</v>
      </c>
      <c r="E659" s="77"/>
      <c r="F659" s="77"/>
      <c r="G659" s="77">
        <f>D659+E659-F659</f>
        <v>33000</v>
      </c>
      <c r="H659" s="77">
        <f>G659</f>
        <v>33000</v>
      </c>
      <c r="I659" s="77">
        <v>0</v>
      </c>
      <c r="J659" s="140">
        <v>0</v>
      </c>
      <c r="K659" s="140">
        <f>H659</f>
        <v>33000</v>
      </c>
      <c r="L659" s="144"/>
      <c r="M659" s="144"/>
      <c r="N659" s="215"/>
    </row>
    <row r="660" spans="1:14" s="35" customFormat="1" ht="15" customHeight="1">
      <c r="A660" s="95" t="s">
        <v>132</v>
      </c>
      <c r="B660" s="119"/>
      <c r="C660" s="64" t="s">
        <v>805</v>
      </c>
      <c r="D660" s="138">
        <f>SUM(D661:D662)</f>
        <v>7100</v>
      </c>
      <c r="E660" s="138">
        <f>SUM(E661:E662)</f>
        <v>0</v>
      </c>
      <c r="F660" s="138">
        <f>SUM(F661:F662)</f>
        <v>0</v>
      </c>
      <c r="G660" s="138">
        <f>SUM(G661:G662)</f>
        <v>7100</v>
      </c>
      <c r="H660" s="138">
        <f aca="true" t="shared" si="142" ref="H660:N660">SUM(H661:H662)</f>
        <v>7100</v>
      </c>
      <c r="I660" s="138">
        <f t="shared" si="142"/>
        <v>0</v>
      </c>
      <c r="J660" s="138">
        <f t="shared" si="142"/>
        <v>0</v>
      </c>
      <c r="K660" s="138">
        <f t="shared" si="142"/>
        <v>0</v>
      </c>
      <c r="L660" s="138">
        <f t="shared" si="142"/>
        <v>0</v>
      </c>
      <c r="M660" s="138">
        <f t="shared" si="142"/>
        <v>0</v>
      </c>
      <c r="N660" s="139">
        <f t="shared" si="142"/>
        <v>0</v>
      </c>
    </row>
    <row r="661" spans="1:14" s="35" customFormat="1" ht="18" customHeight="1">
      <c r="A661" s="109"/>
      <c r="B661" s="115" t="s">
        <v>748</v>
      </c>
      <c r="C661" s="21" t="s">
        <v>773</v>
      </c>
      <c r="D661" s="77">
        <v>5900</v>
      </c>
      <c r="E661" s="77"/>
      <c r="F661" s="77"/>
      <c r="G661" s="77">
        <f>D661+E661-F661</f>
        <v>5900</v>
      </c>
      <c r="H661" s="77">
        <f>G661</f>
        <v>5900</v>
      </c>
      <c r="I661" s="77">
        <v>0</v>
      </c>
      <c r="J661" s="140">
        <v>0</v>
      </c>
      <c r="K661" s="140">
        <v>0</v>
      </c>
      <c r="L661" s="144"/>
      <c r="M661" s="144"/>
      <c r="N661" s="215"/>
    </row>
    <row r="662" spans="1:14" s="35" customFormat="1" ht="16.5" customHeight="1">
      <c r="A662" s="109"/>
      <c r="B662" s="115" t="s">
        <v>753</v>
      </c>
      <c r="C662" s="21" t="s">
        <v>754</v>
      </c>
      <c r="D662" s="77">
        <v>1200</v>
      </c>
      <c r="E662" s="77"/>
      <c r="F662" s="77"/>
      <c r="G662" s="77">
        <f>D662+E662-F662</f>
        <v>1200</v>
      </c>
      <c r="H662" s="77">
        <f>G662</f>
        <v>1200</v>
      </c>
      <c r="I662" s="77">
        <v>0</v>
      </c>
      <c r="J662" s="140">
        <v>0</v>
      </c>
      <c r="K662" s="140">
        <v>0</v>
      </c>
      <c r="L662" s="144"/>
      <c r="M662" s="144"/>
      <c r="N662" s="215"/>
    </row>
    <row r="663" spans="1:14" s="35" customFormat="1" ht="18.75" customHeight="1">
      <c r="A663" s="98" t="s">
        <v>133</v>
      </c>
      <c r="B663" s="113"/>
      <c r="C663" s="48" t="s">
        <v>134</v>
      </c>
      <c r="D663" s="142">
        <f aca="true" t="shared" si="143" ref="D663:N663">D664</f>
        <v>16000</v>
      </c>
      <c r="E663" s="142">
        <f t="shared" si="143"/>
        <v>0</v>
      </c>
      <c r="F663" s="142">
        <f t="shared" si="143"/>
        <v>0</v>
      </c>
      <c r="G663" s="142">
        <f t="shared" si="143"/>
        <v>16000</v>
      </c>
      <c r="H663" s="142">
        <f t="shared" si="143"/>
        <v>16000</v>
      </c>
      <c r="I663" s="142">
        <f t="shared" si="143"/>
        <v>0</v>
      </c>
      <c r="J663" s="142">
        <f t="shared" si="143"/>
        <v>0</v>
      </c>
      <c r="K663" s="142">
        <f t="shared" si="143"/>
        <v>16000</v>
      </c>
      <c r="L663" s="142">
        <f t="shared" si="143"/>
        <v>0</v>
      </c>
      <c r="M663" s="142">
        <f t="shared" si="143"/>
        <v>0</v>
      </c>
      <c r="N663" s="143">
        <f t="shared" si="143"/>
        <v>0</v>
      </c>
    </row>
    <row r="664" spans="1:14" s="35" customFormat="1" ht="18.75" customHeight="1">
      <c r="A664" s="95" t="s">
        <v>135</v>
      </c>
      <c r="B664" s="112"/>
      <c r="C664" s="64" t="s">
        <v>805</v>
      </c>
      <c r="D664" s="138">
        <f aca="true" t="shared" si="144" ref="D664:N664">D665</f>
        <v>16000</v>
      </c>
      <c r="E664" s="138">
        <f t="shared" si="144"/>
        <v>0</v>
      </c>
      <c r="F664" s="138">
        <f t="shared" si="144"/>
        <v>0</v>
      </c>
      <c r="G664" s="138">
        <f t="shared" si="144"/>
        <v>16000</v>
      </c>
      <c r="H664" s="138">
        <f t="shared" si="144"/>
        <v>16000</v>
      </c>
      <c r="I664" s="138">
        <f t="shared" si="144"/>
        <v>0</v>
      </c>
      <c r="J664" s="138">
        <f t="shared" si="144"/>
        <v>0</v>
      </c>
      <c r="K664" s="138">
        <f t="shared" si="144"/>
        <v>16000</v>
      </c>
      <c r="L664" s="138">
        <f t="shared" si="144"/>
        <v>0</v>
      </c>
      <c r="M664" s="138">
        <f t="shared" si="144"/>
        <v>0</v>
      </c>
      <c r="N664" s="139">
        <f t="shared" si="144"/>
        <v>0</v>
      </c>
    </row>
    <row r="665" spans="1:14" s="35" customFormat="1" ht="24.75" customHeight="1" thickBot="1">
      <c r="A665" s="275"/>
      <c r="B665" s="232" t="s">
        <v>114</v>
      </c>
      <c r="C665" s="23" t="s">
        <v>589</v>
      </c>
      <c r="D665" s="146">
        <v>16000</v>
      </c>
      <c r="E665" s="146"/>
      <c r="F665" s="146"/>
      <c r="G665" s="146">
        <f>D665+E665-F665</f>
        <v>16000</v>
      </c>
      <c r="H665" s="146">
        <f>G665</f>
        <v>16000</v>
      </c>
      <c r="I665" s="146">
        <v>0</v>
      </c>
      <c r="J665" s="276"/>
      <c r="K665" s="147">
        <f>H665</f>
        <v>16000</v>
      </c>
      <c r="L665" s="277"/>
      <c r="M665" s="277"/>
      <c r="N665" s="278"/>
    </row>
    <row r="666" spans="1:14" s="35" customFormat="1" ht="27.75" customHeight="1" thickBot="1">
      <c r="A666" s="279"/>
      <c r="B666" s="280"/>
      <c r="C666" s="281" t="s">
        <v>136</v>
      </c>
      <c r="D666" s="179">
        <f>D7+D13+D19+D47+D50+D60+D87+D180+D184+D231+D235+D239+D403+D415+D518+D585+D657+D663</f>
        <v>47454874</v>
      </c>
      <c r="E666" s="179">
        <f aca="true" t="shared" si="145" ref="E666:N666">E7+E13+E19+E47+E50+E60+E87+E180+E184+E231+E235+E239+E403+E415+E518+E585+E657+E663</f>
        <v>1526566</v>
      </c>
      <c r="F666" s="179">
        <f t="shared" si="145"/>
        <v>303563</v>
      </c>
      <c r="G666" s="179">
        <f t="shared" si="145"/>
        <v>48677877</v>
      </c>
      <c r="H666" s="179">
        <f t="shared" si="145"/>
        <v>35747195</v>
      </c>
      <c r="I666" s="179">
        <f t="shared" si="145"/>
        <v>18708818</v>
      </c>
      <c r="J666" s="179">
        <f t="shared" si="145"/>
        <v>2862169</v>
      </c>
      <c r="K666" s="179">
        <f t="shared" si="145"/>
        <v>2412175</v>
      </c>
      <c r="L666" s="179">
        <f t="shared" si="145"/>
        <v>903245</v>
      </c>
      <c r="M666" s="179">
        <f t="shared" si="145"/>
        <v>0</v>
      </c>
      <c r="N666" s="179">
        <f t="shared" si="145"/>
        <v>12930682</v>
      </c>
    </row>
    <row r="667" spans="1:14" s="35" customFormat="1" ht="12.75">
      <c r="A667"/>
      <c r="B667"/>
      <c r="C667"/>
      <c r="D667" s="7"/>
      <c r="E667" s="7"/>
      <c r="F667" s="7"/>
      <c r="G667" s="7"/>
      <c r="H667" s="7"/>
      <c r="I667"/>
      <c r="J667"/>
      <c r="K667"/>
      <c r="L667"/>
      <c r="M667"/>
      <c r="N667"/>
    </row>
    <row r="668" spans="1:14" s="35" customFormat="1" ht="12.75">
      <c r="A668"/>
      <c r="B668"/>
      <c r="C668"/>
      <c r="D668"/>
      <c r="E668"/>
      <c r="F668"/>
      <c r="G668"/>
      <c r="H668"/>
      <c r="I668" s="521"/>
      <c r="J668" s="521"/>
      <c r="K668" s="521"/>
      <c r="L668" s="521"/>
      <c r="M668"/>
      <c r="N668"/>
    </row>
    <row r="669" spans="1:14" s="35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5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5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5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5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5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5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5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5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5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5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5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5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5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5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5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5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5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5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5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5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5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5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5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5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5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5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5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5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5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5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5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5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5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5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5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5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5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5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5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5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5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5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5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5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5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5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5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5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5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5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5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5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5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5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5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5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5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5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5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5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5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5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5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5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5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5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5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5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5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5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5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5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5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5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5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5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5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5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5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5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5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5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5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5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5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5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5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5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5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5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5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5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5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5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5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5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5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5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5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5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5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5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5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5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5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5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5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5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5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5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5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5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5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5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5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5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5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5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5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5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5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5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5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5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5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5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5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5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5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5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5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5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5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5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5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5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5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5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5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5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5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5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5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5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5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5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5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5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5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5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5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5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5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5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5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5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5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5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5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5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5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5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5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5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5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5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5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5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5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5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5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5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5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5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5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5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5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5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5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5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5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5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5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5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5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5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5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5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5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5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5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5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5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5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5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5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5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5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5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5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5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5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5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5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5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5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5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5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5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5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5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5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5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5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5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5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5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5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5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5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5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5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5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5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5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5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5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5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5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5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5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5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5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5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5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5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5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5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5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5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5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5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5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5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5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5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5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5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5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5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5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5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5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5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5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5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5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5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5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5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5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5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5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5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5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5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5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5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5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5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5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5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5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5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5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5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5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5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5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5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5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5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5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5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5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5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5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5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5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5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5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5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5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5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5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5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5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5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5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5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5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5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5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5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5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5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5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5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5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5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5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5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5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5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5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5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5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5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5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5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5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5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5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5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5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5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5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5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5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5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5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5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5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5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5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5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5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5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5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5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5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5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5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5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5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5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5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5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5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5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5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5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5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5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5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5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5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5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5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5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5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5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5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5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5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5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5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5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5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5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5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5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5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5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5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5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5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5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5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5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5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5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5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5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5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5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5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5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5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5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5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5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5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5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5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5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5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5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5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5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5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5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5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5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5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5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5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5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5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5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5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5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5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5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5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5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5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5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5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5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5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5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5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5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5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5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5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5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5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5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5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5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5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5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5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5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5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5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5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5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5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5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5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5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5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5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5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5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5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5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5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5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5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5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5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5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5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5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5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5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5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5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5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5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5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5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5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5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5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5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5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5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5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5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5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5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5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5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5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5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5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5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5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5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5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5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5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5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5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5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5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5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5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5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5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5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5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5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5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5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5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5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5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5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5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5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5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5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5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5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5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5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5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5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5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5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5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5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5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5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5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5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5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5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5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5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5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5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5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5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5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5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5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5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5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5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5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5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5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5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5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5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5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5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5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5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5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5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5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5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5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5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5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5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5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5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5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5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5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5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5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5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5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5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5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5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5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5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5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5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5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5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5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5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5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5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5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5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5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5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5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5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5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5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5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5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5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5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5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5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5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5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5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5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5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5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5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5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5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5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5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5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5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5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5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5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5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5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5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5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5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5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5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5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5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5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5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5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5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5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5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5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5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5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5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5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5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5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5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5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5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5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5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5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5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5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5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5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5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5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5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5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5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5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5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5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5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5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5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5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5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5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5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5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5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5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5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5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5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5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5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5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5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5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5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5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5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5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5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5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5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5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5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5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5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5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5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5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5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5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5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5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5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5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5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5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5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5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5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5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5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5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5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5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5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5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5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5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5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5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5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5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5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5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5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5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5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5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5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5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5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5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5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5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5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5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5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5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5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5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5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5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5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5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5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5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5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5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5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5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5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5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5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5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5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5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5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5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5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5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5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5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5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5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5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5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5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5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5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5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5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5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5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5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5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5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5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5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5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5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5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5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5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5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5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5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5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5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5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5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5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5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5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5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5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5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5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5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5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5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5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5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5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5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5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5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5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5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5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5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5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5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5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5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5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5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5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5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5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5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5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5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5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5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5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5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5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5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5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5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5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5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5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5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5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5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5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5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5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5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5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5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5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5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5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5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5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5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5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5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5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5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5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5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5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5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5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5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5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5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5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5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5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5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5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5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5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5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5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5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5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5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5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5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5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5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5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5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5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5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5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5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5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5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5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5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5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5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5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5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5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5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5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5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5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5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5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5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5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5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5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5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5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5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5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5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5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5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5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5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5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5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5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5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5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5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5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5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5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5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5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5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5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5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5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5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5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5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5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5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5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5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5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5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5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5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5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5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5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5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5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5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5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5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35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35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35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35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35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35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35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35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35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35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35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35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35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35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35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35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35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35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35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35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35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35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35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35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35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35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35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35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35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35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35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35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35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35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35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35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35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35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35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35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35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35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35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35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35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35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35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35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35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35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35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35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35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35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35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35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</sheetData>
  <mergeCells count="15">
    <mergeCell ref="I4:M4"/>
    <mergeCell ref="A3:A5"/>
    <mergeCell ref="B3:B5"/>
    <mergeCell ref="C3:C5"/>
    <mergeCell ref="D3:D5"/>
    <mergeCell ref="N4:N5"/>
    <mergeCell ref="D1:N1"/>
    <mergeCell ref="B2:N2"/>
    <mergeCell ref="I668:L668"/>
    <mergeCell ref="E3:F3"/>
    <mergeCell ref="G3:G5"/>
    <mergeCell ref="E4:E5"/>
    <mergeCell ref="F4:F5"/>
    <mergeCell ref="H3:N3"/>
    <mergeCell ref="H4:H5"/>
  </mergeCells>
  <printOptions/>
  <pageMargins left="0.5905511811023623" right="0.1968503937007874" top="0.3937007874015748" bottom="0.5118110236220472" header="0.15748031496062992" footer="0.2755905511811024"/>
  <pageSetup horizontalDpi="600" verticalDpi="600" orientation="landscape" paperSize="9" scale="86" r:id="rId1"/>
  <headerFooter alignWithMargins="0">
    <oddFooter>&amp;CStrona &amp;P</oddFooter>
  </headerFooter>
  <rowBreaks count="22" manualBreakCount="22">
    <brk id="34" max="13" man="1"/>
    <brk id="59" max="13" man="1"/>
    <brk id="86" max="12" man="1"/>
    <brk id="118" max="12" man="1"/>
    <brk id="147" max="12" man="1"/>
    <brk id="179" max="13" man="1"/>
    <brk id="205" max="12" man="1"/>
    <brk id="230" max="12" man="1"/>
    <brk id="256" max="13" man="1"/>
    <brk id="284" max="13" man="1"/>
    <brk id="313" max="13" man="1"/>
    <brk id="342" max="13" man="1"/>
    <brk id="372" max="13" man="1"/>
    <brk id="402" max="13" man="1"/>
    <brk id="429" max="13" man="1"/>
    <brk id="458" max="13" man="1"/>
    <brk id="486" max="13" man="1"/>
    <brk id="517" max="13" man="1"/>
    <brk id="548" max="13" man="1"/>
    <brk id="584" max="13" man="1"/>
    <brk id="615" max="13" man="1"/>
    <brk id="6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1" ht="11.25" customHeight="1"/>
    <row r="2" spans="6:16" ht="12" customHeight="1">
      <c r="F2" s="13"/>
      <c r="J2" s="570" t="s">
        <v>902</v>
      </c>
      <c r="K2" s="570"/>
      <c r="L2" s="570"/>
      <c r="M2" s="570"/>
      <c r="N2" s="570"/>
      <c r="O2" s="570"/>
      <c r="P2" s="570"/>
    </row>
    <row r="3" spans="1:16" ht="19.5" customHeight="1" thickBot="1">
      <c r="A3" s="571" t="s">
        <v>664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</row>
    <row r="4" spans="1:16" ht="15.75" customHeight="1">
      <c r="A4" s="539" t="s">
        <v>194</v>
      </c>
      <c r="B4" s="558" t="s">
        <v>162</v>
      </c>
      <c r="C4" s="558" t="s">
        <v>163</v>
      </c>
      <c r="D4" s="558" t="s">
        <v>435</v>
      </c>
      <c r="E4" s="550" t="s">
        <v>283</v>
      </c>
      <c r="F4" s="550" t="s">
        <v>866</v>
      </c>
      <c r="G4" s="572" t="s">
        <v>200</v>
      </c>
      <c r="H4" s="573"/>
      <c r="I4" s="573"/>
      <c r="J4" s="573"/>
      <c r="K4" s="573"/>
      <c r="L4" s="573"/>
      <c r="M4" s="573"/>
      <c r="N4" s="573"/>
      <c r="O4" s="574"/>
      <c r="P4" s="544" t="s">
        <v>867</v>
      </c>
    </row>
    <row r="5" spans="1:16" ht="13.5" customHeight="1">
      <c r="A5" s="540"/>
      <c r="B5" s="559"/>
      <c r="C5" s="559"/>
      <c r="D5" s="559"/>
      <c r="E5" s="551"/>
      <c r="F5" s="551"/>
      <c r="G5" s="553" t="s">
        <v>673</v>
      </c>
      <c r="H5" s="547" t="s">
        <v>870</v>
      </c>
      <c r="I5" s="548"/>
      <c r="J5" s="548"/>
      <c r="K5" s="548"/>
      <c r="L5" s="548"/>
      <c r="M5" s="549"/>
      <c r="N5" s="575">
        <v>2010</v>
      </c>
      <c r="O5" s="575">
        <v>2011</v>
      </c>
      <c r="P5" s="545"/>
    </row>
    <row r="6" spans="1:16" ht="42.75" customHeight="1">
      <c r="A6" s="541"/>
      <c r="B6" s="560"/>
      <c r="C6" s="560"/>
      <c r="D6" s="560"/>
      <c r="E6" s="552"/>
      <c r="F6" s="552"/>
      <c r="G6" s="552"/>
      <c r="H6" s="72" t="s">
        <v>869</v>
      </c>
      <c r="I6" s="72" t="s">
        <v>284</v>
      </c>
      <c r="J6" s="72" t="s">
        <v>868</v>
      </c>
      <c r="K6" s="563" t="s">
        <v>361</v>
      </c>
      <c r="L6" s="564"/>
      <c r="M6" s="260" t="s">
        <v>871</v>
      </c>
      <c r="N6" s="560"/>
      <c r="O6" s="560"/>
      <c r="P6" s="546"/>
    </row>
    <row r="7" spans="1:16" ht="12.75">
      <c r="A7" s="456">
        <v>1</v>
      </c>
      <c r="B7" s="457">
        <v>2</v>
      </c>
      <c r="C7" s="457">
        <v>3</v>
      </c>
      <c r="D7" s="457">
        <v>4</v>
      </c>
      <c r="E7" s="457">
        <v>5</v>
      </c>
      <c r="F7" s="457">
        <v>6</v>
      </c>
      <c r="G7" s="457">
        <v>7</v>
      </c>
      <c r="H7" s="457">
        <v>8</v>
      </c>
      <c r="I7" s="457">
        <v>8</v>
      </c>
      <c r="J7" s="457">
        <v>9</v>
      </c>
      <c r="K7" s="561">
        <v>10</v>
      </c>
      <c r="L7" s="562"/>
      <c r="M7" s="457">
        <v>11</v>
      </c>
      <c r="N7" s="457">
        <v>12</v>
      </c>
      <c r="O7" s="457">
        <v>13</v>
      </c>
      <c r="P7" s="458">
        <v>14</v>
      </c>
    </row>
    <row r="8" spans="1:16" ht="9" customHeight="1">
      <c r="A8" s="433"/>
      <c r="B8" s="414"/>
      <c r="C8" s="414"/>
      <c r="D8" s="414"/>
      <c r="E8" s="567" t="s">
        <v>686</v>
      </c>
      <c r="F8" s="424"/>
      <c r="G8" s="424"/>
      <c r="H8" s="424"/>
      <c r="I8" s="425"/>
      <c r="J8" s="424"/>
      <c r="K8" s="426" t="s">
        <v>180</v>
      </c>
      <c r="L8" s="424"/>
      <c r="M8" s="424"/>
      <c r="N8" s="424"/>
      <c r="O8" s="425"/>
      <c r="P8" s="469" t="s">
        <v>282</v>
      </c>
    </row>
    <row r="9" spans="1:16" ht="11.25" customHeight="1">
      <c r="A9" s="382" t="s">
        <v>205</v>
      </c>
      <c r="B9" s="383">
        <v>600</v>
      </c>
      <c r="C9" s="383">
        <v>60014</v>
      </c>
      <c r="D9" s="383">
        <v>6050</v>
      </c>
      <c r="E9" s="568"/>
      <c r="F9" s="384">
        <v>160278</v>
      </c>
      <c r="G9" s="384">
        <f>H9+J9+L8+L9+L10+M9</f>
        <v>15565</v>
      </c>
      <c r="H9" s="384">
        <v>15565</v>
      </c>
      <c r="I9" s="425"/>
      <c r="J9" s="384"/>
      <c r="K9" s="426" t="s">
        <v>182</v>
      </c>
      <c r="L9" s="424"/>
      <c r="M9" s="384"/>
      <c r="N9" s="384"/>
      <c r="O9" s="427"/>
      <c r="P9" s="470"/>
    </row>
    <row r="10" spans="1:16" ht="11.25" customHeight="1">
      <c r="A10" s="434"/>
      <c r="B10" s="423"/>
      <c r="C10" s="423"/>
      <c r="D10" s="423"/>
      <c r="E10" s="569"/>
      <c r="F10" s="428"/>
      <c r="G10" s="428"/>
      <c r="H10" s="428"/>
      <c r="I10" s="429"/>
      <c r="J10" s="428"/>
      <c r="K10" s="426" t="s">
        <v>184</v>
      </c>
      <c r="L10" s="430"/>
      <c r="M10" s="428"/>
      <c r="N10" s="428"/>
      <c r="O10" s="431"/>
      <c r="P10" s="527"/>
    </row>
    <row r="11" spans="1:16" ht="9.75" customHeight="1">
      <c r="A11" s="472" t="s">
        <v>206</v>
      </c>
      <c r="B11" s="482">
        <v>600</v>
      </c>
      <c r="C11" s="482">
        <v>60014</v>
      </c>
      <c r="D11" s="565">
        <v>6050</v>
      </c>
      <c r="E11" s="479" t="s">
        <v>165</v>
      </c>
      <c r="F11" s="484">
        <v>1102382</v>
      </c>
      <c r="G11" s="484">
        <f>H11+H12+H13+J11+L11+L12+L13+M11</f>
        <v>284000</v>
      </c>
      <c r="H11" s="484">
        <v>114000</v>
      </c>
      <c r="I11" s="379">
        <v>0</v>
      </c>
      <c r="J11" s="484"/>
      <c r="K11" s="421" t="s">
        <v>180</v>
      </c>
      <c r="L11" s="422"/>
      <c r="M11" s="484"/>
      <c r="N11" s="484">
        <v>680000</v>
      </c>
      <c r="O11" s="484"/>
      <c r="P11" s="470" t="s">
        <v>282</v>
      </c>
    </row>
    <row r="12" spans="1:16" ht="10.5" customHeight="1">
      <c r="A12" s="542"/>
      <c r="B12" s="554"/>
      <c r="C12" s="554"/>
      <c r="D12" s="565"/>
      <c r="E12" s="556"/>
      <c r="F12" s="554"/>
      <c r="G12" s="554"/>
      <c r="H12" s="554"/>
      <c r="I12" s="378"/>
      <c r="J12" s="484"/>
      <c r="K12" s="380" t="s">
        <v>182</v>
      </c>
      <c r="L12" s="381">
        <v>120000</v>
      </c>
      <c r="M12" s="484"/>
      <c r="N12" s="484"/>
      <c r="O12" s="484"/>
      <c r="P12" s="470"/>
    </row>
    <row r="13" spans="1:16" ht="10.5" customHeight="1">
      <c r="A13" s="543"/>
      <c r="B13" s="555"/>
      <c r="C13" s="555"/>
      <c r="D13" s="566"/>
      <c r="E13" s="557"/>
      <c r="F13" s="555"/>
      <c r="G13" s="555"/>
      <c r="H13" s="555"/>
      <c r="I13" s="378"/>
      <c r="J13" s="475"/>
      <c r="K13" s="380" t="s">
        <v>184</v>
      </c>
      <c r="L13" s="381">
        <v>50000</v>
      </c>
      <c r="M13" s="475"/>
      <c r="N13" s="475"/>
      <c r="O13" s="475"/>
      <c r="P13" s="527"/>
    </row>
    <row r="14" spans="1:16" ht="13.5" customHeight="1">
      <c r="A14" s="375"/>
      <c r="B14" s="376"/>
      <c r="C14" s="376"/>
      <c r="D14" s="377" t="s">
        <v>776</v>
      </c>
      <c r="E14" s="567" t="s">
        <v>874</v>
      </c>
      <c r="F14" s="376"/>
      <c r="G14" s="376"/>
      <c r="H14" s="376"/>
      <c r="I14" s="378"/>
      <c r="J14" s="379"/>
      <c r="K14" s="380" t="s">
        <v>180</v>
      </c>
      <c r="L14" s="381"/>
      <c r="M14" s="379"/>
      <c r="N14" s="379"/>
      <c r="O14" s="379"/>
      <c r="P14" s="469" t="s">
        <v>282</v>
      </c>
    </row>
    <row r="15" spans="1:16" ht="13.5" customHeight="1">
      <c r="A15" s="382" t="s">
        <v>208</v>
      </c>
      <c r="B15" s="383">
        <v>600</v>
      </c>
      <c r="C15" s="383">
        <v>60014</v>
      </c>
      <c r="D15" s="377" t="s">
        <v>142</v>
      </c>
      <c r="E15" s="568"/>
      <c r="F15" s="384">
        <v>5540017</v>
      </c>
      <c r="G15" s="385">
        <f>H15+J15+L15+M15</f>
        <v>2506520</v>
      </c>
      <c r="H15" s="384">
        <v>8457</v>
      </c>
      <c r="I15" s="378"/>
      <c r="J15" s="379">
        <v>1800000</v>
      </c>
      <c r="K15" s="380" t="s">
        <v>182</v>
      </c>
      <c r="L15" s="381">
        <v>698063</v>
      </c>
      <c r="M15" s="379"/>
      <c r="N15" s="379">
        <v>2944357</v>
      </c>
      <c r="O15" s="379"/>
      <c r="P15" s="470"/>
    </row>
    <row r="16" spans="1:16" ht="21.75" customHeight="1">
      <c r="A16" s="375"/>
      <c r="B16" s="376"/>
      <c r="C16" s="376"/>
      <c r="D16" s="377" t="s">
        <v>247</v>
      </c>
      <c r="E16" s="569"/>
      <c r="F16" s="376"/>
      <c r="G16" s="376"/>
      <c r="H16" s="376"/>
      <c r="I16" s="378"/>
      <c r="J16" s="379"/>
      <c r="K16" s="380" t="s">
        <v>184</v>
      </c>
      <c r="L16" s="381"/>
      <c r="M16" s="379"/>
      <c r="N16" s="379"/>
      <c r="O16" s="379"/>
      <c r="P16" s="527"/>
    </row>
    <row r="17" spans="1:16" ht="12.75" customHeight="1">
      <c r="A17" s="471" t="s">
        <v>210</v>
      </c>
      <c r="B17" s="481">
        <v>600</v>
      </c>
      <c r="C17" s="481">
        <v>60014</v>
      </c>
      <c r="D17" s="413">
        <v>6050</v>
      </c>
      <c r="E17" s="478" t="s">
        <v>678</v>
      </c>
      <c r="F17" s="483">
        <v>6292548</v>
      </c>
      <c r="G17" s="483">
        <f>H17+J17+L17+L18+L19+M17</f>
        <v>1464229</v>
      </c>
      <c r="H17" s="483">
        <v>32115</v>
      </c>
      <c r="I17" s="415">
        <v>0</v>
      </c>
      <c r="J17" s="483">
        <v>700000</v>
      </c>
      <c r="K17" s="380" t="s">
        <v>180</v>
      </c>
      <c r="L17" s="381"/>
      <c r="M17" s="483"/>
      <c r="N17" s="483">
        <v>4680333</v>
      </c>
      <c r="O17" s="483"/>
      <c r="P17" s="469" t="s">
        <v>282</v>
      </c>
    </row>
    <row r="18" spans="1:16" ht="11.25" customHeight="1">
      <c r="A18" s="472"/>
      <c r="B18" s="482"/>
      <c r="C18" s="482"/>
      <c r="D18" s="411">
        <v>6058</v>
      </c>
      <c r="E18" s="479"/>
      <c r="F18" s="484"/>
      <c r="G18" s="484"/>
      <c r="H18" s="484"/>
      <c r="I18" s="415"/>
      <c r="J18" s="484"/>
      <c r="K18" s="380" t="s">
        <v>182</v>
      </c>
      <c r="L18" s="381">
        <v>732114</v>
      </c>
      <c r="M18" s="484"/>
      <c r="N18" s="484"/>
      <c r="O18" s="484"/>
      <c r="P18" s="470"/>
    </row>
    <row r="19" spans="1:16" ht="15.75" customHeight="1">
      <c r="A19" s="467"/>
      <c r="B19" s="473"/>
      <c r="C19" s="473"/>
      <c r="D19" s="410">
        <v>6059</v>
      </c>
      <c r="E19" s="474"/>
      <c r="F19" s="475"/>
      <c r="G19" s="475"/>
      <c r="H19" s="475"/>
      <c r="I19" s="415"/>
      <c r="J19" s="475"/>
      <c r="K19" s="380" t="s">
        <v>184</v>
      </c>
      <c r="L19" s="381"/>
      <c r="M19" s="475"/>
      <c r="N19" s="475"/>
      <c r="O19" s="475"/>
      <c r="P19" s="527"/>
    </row>
    <row r="20" spans="1:16" ht="11.25" customHeight="1">
      <c r="A20" s="471" t="s">
        <v>212</v>
      </c>
      <c r="B20" s="481">
        <v>600</v>
      </c>
      <c r="C20" s="481">
        <v>60014</v>
      </c>
      <c r="D20" s="413">
        <v>6050</v>
      </c>
      <c r="E20" s="478" t="s">
        <v>164</v>
      </c>
      <c r="F20" s="483">
        <v>6209591</v>
      </c>
      <c r="G20" s="483">
        <f>H20+J20+L20+L21+L22+M20</f>
        <v>3142250</v>
      </c>
      <c r="H20" s="483">
        <v>215448</v>
      </c>
      <c r="I20" s="415"/>
      <c r="J20" s="483">
        <v>700000</v>
      </c>
      <c r="K20" s="380" t="s">
        <v>180</v>
      </c>
      <c r="L20" s="381"/>
      <c r="M20" s="483">
        <v>1378395</v>
      </c>
      <c r="N20" s="483">
        <v>2743948</v>
      </c>
      <c r="O20" s="483">
        <v>231014</v>
      </c>
      <c r="P20" s="469" t="s">
        <v>282</v>
      </c>
    </row>
    <row r="21" spans="1:16" ht="11.25" customHeight="1">
      <c r="A21" s="472"/>
      <c r="B21" s="482"/>
      <c r="C21" s="482"/>
      <c r="D21" s="411">
        <v>6058</v>
      </c>
      <c r="E21" s="479"/>
      <c r="F21" s="484"/>
      <c r="G21" s="484"/>
      <c r="H21" s="484"/>
      <c r="I21" s="415"/>
      <c r="J21" s="484"/>
      <c r="K21" s="380" t="s">
        <v>182</v>
      </c>
      <c r="L21" s="381">
        <v>848407</v>
      </c>
      <c r="M21" s="484"/>
      <c r="N21" s="484"/>
      <c r="O21" s="484"/>
      <c r="P21" s="470"/>
    </row>
    <row r="22" spans="1:16" ht="14.25" customHeight="1">
      <c r="A22" s="467"/>
      <c r="B22" s="473"/>
      <c r="C22" s="473"/>
      <c r="D22" s="410">
        <v>6059</v>
      </c>
      <c r="E22" s="474"/>
      <c r="F22" s="475"/>
      <c r="G22" s="475"/>
      <c r="H22" s="475"/>
      <c r="I22" s="415"/>
      <c r="J22" s="475"/>
      <c r="K22" s="380" t="s">
        <v>184</v>
      </c>
      <c r="L22" s="381"/>
      <c r="M22" s="475"/>
      <c r="N22" s="475"/>
      <c r="O22" s="475"/>
      <c r="P22" s="527"/>
    </row>
    <row r="23" spans="1:16" ht="15" customHeight="1">
      <c r="A23" s="412"/>
      <c r="B23" s="411"/>
      <c r="C23" s="411"/>
      <c r="D23" s="411">
        <v>6050</v>
      </c>
      <c r="E23" s="478" t="s">
        <v>172</v>
      </c>
      <c r="F23" s="379"/>
      <c r="G23" s="379"/>
      <c r="H23" s="379"/>
      <c r="I23" s="415"/>
      <c r="J23" s="379"/>
      <c r="K23" s="380"/>
      <c r="L23" s="381"/>
      <c r="M23" s="379"/>
      <c r="N23" s="379"/>
      <c r="O23" s="379"/>
      <c r="P23" s="469" t="s">
        <v>282</v>
      </c>
    </row>
    <row r="24" spans="1:16" ht="15.75" customHeight="1">
      <c r="A24" s="412" t="s">
        <v>235</v>
      </c>
      <c r="B24" s="411">
        <v>600</v>
      </c>
      <c r="C24" s="411">
        <v>60014</v>
      </c>
      <c r="D24" s="411">
        <v>6058</v>
      </c>
      <c r="E24" s="479"/>
      <c r="F24" s="379">
        <f>G24+N24</f>
        <v>330770</v>
      </c>
      <c r="G24" s="379">
        <f>H24</f>
        <v>95770</v>
      </c>
      <c r="H24" s="379">
        <v>95770</v>
      </c>
      <c r="I24" s="415"/>
      <c r="J24" s="379"/>
      <c r="K24" s="380"/>
      <c r="L24" s="381"/>
      <c r="M24" s="379"/>
      <c r="N24" s="379">
        <v>235000</v>
      </c>
      <c r="O24" s="379"/>
      <c r="P24" s="470"/>
    </row>
    <row r="25" spans="1:16" ht="17.25" customHeight="1">
      <c r="A25" s="412"/>
      <c r="B25" s="411"/>
      <c r="C25" s="411"/>
      <c r="D25" s="411">
        <v>6059</v>
      </c>
      <c r="E25" s="474"/>
      <c r="F25" s="379"/>
      <c r="G25" s="379"/>
      <c r="H25" s="379"/>
      <c r="I25" s="415"/>
      <c r="J25" s="379"/>
      <c r="K25" s="380"/>
      <c r="L25" s="381"/>
      <c r="M25" s="379"/>
      <c r="N25" s="379"/>
      <c r="O25" s="379"/>
      <c r="P25" s="527"/>
    </row>
    <row r="26" spans="1:16" ht="15" customHeight="1">
      <c r="A26" s="471" t="s">
        <v>236</v>
      </c>
      <c r="B26" s="481">
        <v>801</v>
      </c>
      <c r="C26" s="481">
        <v>80195</v>
      </c>
      <c r="D26" s="413">
        <v>6050</v>
      </c>
      <c r="E26" s="478" t="s">
        <v>684</v>
      </c>
      <c r="F26" s="483">
        <v>4285708</v>
      </c>
      <c r="G26" s="483">
        <f>H26+J26+L26+L27+L28+M26</f>
        <v>1203450</v>
      </c>
      <c r="H26" s="483">
        <v>366355</v>
      </c>
      <c r="I26" s="415"/>
      <c r="J26" s="483"/>
      <c r="K26" s="380" t="s">
        <v>180</v>
      </c>
      <c r="L26" s="416"/>
      <c r="M26" s="483">
        <v>837095</v>
      </c>
      <c r="N26" s="483">
        <v>2993216</v>
      </c>
      <c r="O26" s="483">
        <v>0</v>
      </c>
      <c r="P26" s="477" t="s">
        <v>285</v>
      </c>
    </row>
    <row r="27" spans="1:16" ht="13.5" customHeight="1">
      <c r="A27" s="472"/>
      <c r="B27" s="482"/>
      <c r="C27" s="482"/>
      <c r="D27" s="411">
        <v>6058</v>
      </c>
      <c r="E27" s="479"/>
      <c r="F27" s="484"/>
      <c r="G27" s="484"/>
      <c r="H27" s="484"/>
      <c r="I27" s="415"/>
      <c r="J27" s="484"/>
      <c r="K27" s="380" t="s">
        <v>182</v>
      </c>
      <c r="L27" s="416"/>
      <c r="M27" s="484"/>
      <c r="N27" s="484"/>
      <c r="O27" s="484"/>
      <c r="P27" s="528"/>
    </row>
    <row r="28" spans="1:16" ht="15.75" customHeight="1">
      <c r="A28" s="467"/>
      <c r="B28" s="473"/>
      <c r="C28" s="473"/>
      <c r="D28" s="410">
        <v>6059</v>
      </c>
      <c r="E28" s="474"/>
      <c r="F28" s="475"/>
      <c r="G28" s="475"/>
      <c r="H28" s="475"/>
      <c r="I28" s="415"/>
      <c r="J28" s="475"/>
      <c r="K28" s="380" t="s">
        <v>184</v>
      </c>
      <c r="L28" s="416"/>
      <c r="M28" s="475"/>
      <c r="N28" s="475"/>
      <c r="O28" s="475"/>
      <c r="P28" s="529"/>
    </row>
    <row r="29" spans="1:16" ht="12.75" customHeight="1">
      <c r="A29" s="471" t="s">
        <v>223</v>
      </c>
      <c r="B29" s="481">
        <v>801</v>
      </c>
      <c r="C29" s="481">
        <v>85195</v>
      </c>
      <c r="D29" s="259">
        <v>6050</v>
      </c>
      <c r="E29" s="478" t="s">
        <v>690</v>
      </c>
      <c r="F29" s="483">
        <v>2965566</v>
      </c>
      <c r="G29" s="483">
        <f>H29+L31</f>
        <v>1249573</v>
      </c>
      <c r="H29" s="483">
        <v>585000</v>
      </c>
      <c r="I29" s="417"/>
      <c r="J29" s="483"/>
      <c r="K29" s="380" t="s">
        <v>180</v>
      </c>
      <c r="L29" s="416"/>
      <c r="M29" s="483"/>
      <c r="N29" s="483">
        <v>1420648</v>
      </c>
      <c r="O29" s="483"/>
      <c r="P29" s="476" t="s">
        <v>285</v>
      </c>
    </row>
    <row r="30" spans="1:16" ht="12.75" customHeight="1">
      <c r="A30" s="472"/>
      <c r="B30" s="482"/>
      <c r="C30" s="482"/>
      <c r="D30" s="259">
        <v>6058</v>
      </c>
      <c r="E30" s="479"/>
      <c r="F30" s="484"/>
      <c r="G30" s="484"/>
      <c r="H30" s="484"/>
      <c r="I30" s="417"/>
      <c r="J30" s="484"/>
      <c r="K30" s="380" t="s">
        <v>182</v>
      </c>
      <c r="L30" s="416"/>
      <c r="M30" s="484"/>
      <c r="N30" s="484"/>
      <c r="O30" s="484"/>
      <c r="P30" s="476"/>
    </row>
    <row r="31" spans="1:16" ht="12" customHeight="1">
      <c r="A31" s="467"/>
      <c r="B31" s="473"/>
      <c r="C31" s="473"/>
      <c r="D31" s="259">
        <v>6059</v>
      </c>
      <c r="E31" s="474"/>
      <c r="F31" s="475"/>
      <c r="G31" s="475"/>
      <c r="H31" s="475"/>
      <c r="I31" s="417"/>
      <c r="J31" s="475"/>
      <c r="K31" s="380" t="s">
        <v>184</v>
      </c>
      <c r="L31" s="416">
        <v>664573</v>
      </c>
      <c r="M31" s="475"/>
      <c r="N31" s="475"/>
      <c r="O31" s="475"/>
      <c r="P31" s="476"/>
    </row>
    <row r="32" spans="1:16" ht="14.25" customHeight="1">
      <c r="A32" s="472" t="s">
        <v>287</v>
      </c>
      <c r="B32" s="482">
        <v>851</v>
      </c>
      <c r="C32" s="482">
        <v>85111</v>
      </c>
      <c r="D32" s="411">
        <v>6050</v>
      </c>
      <c r="E32" s="479" t="s">
        <v>20</v>
      </c>
      <c r="F32" s="484">
        <v>1592959</v>
      </c>
      <c r="G32" s="484">
        <f>H32+J32+L32+L33+L34+M32</f>
        <v>1206639</v>
      </c>
      <c r="H32" s="484">
        <v>241328</v>
      </c>
      <c r="I32" s="418"/>
      <c r="J32" s="484"/>
      <c r="K32" s="380" t="s">
        <v>180</v>
      </c>
      <c r="L32" s="419"/>
      <c r="M32" s="484">
        <v>965311</v>
      </c>
      <c r="N32" s="484">
        <v>366800</v>
      </c>
      <c r="O32" s="484"/>
      <c r="P32" s="476" t="s">
        <v>285</v>
      </c>
    </row>
    <row r="33" spans="1:16" ht="12" customHeight="1">
      <c r="A33" s="472"/>
      <c r="B33" s="482"/>
      <c r="C33" s="482"/>
      <c r="D33" s="411">
        <v>6058</v>
      </c>
      <c r="E33" s="479"/>
      <c r="F33" s="484"/>
      <c r="G33" s="484"/>
      <c r="H33" s="484"/>
      <c r="I33" s="415"/>
      <c r="J33" s="484"/>
      <c r="K33" s="380" t="s">
        <v>182</v>
      </c>
      <c r="L33" s="416"/>
      <c r="M33" s="484"/>
      <c r="N33" s="484"/>
      <c r="O33" s="484"/>
      <c r="P33" s="476"/>
    </row>
    <row r="34" spans="1:16" ht="12" customHeight="1">
      <c r="A34" s="472"/>
      <c r="B34" s="482"/>
      <c r="C34" s="482"/>
      <c r="D34" s="411">
        <v>6059</v>
      </c>
      <c r="E34" s="479"/>
      <c r="F34" s="484"/>
      <c r="G34" s="484"/>
      <c r="H34" s="484"/>
      <c r="I34" s="415"/>
      <c r="J34" s="484"/>
      <c r="K34" s="420" t="s">
        <v>184</v>
      </c>
      <c r="L34" s="381"/>
      <c r="M34" s="484"/>
      <c r="N34" s="484"/>
      <c r="O34" s="484"/>
      <c r="P34" s="477"/>
    </row>
    <row r="35" spans="1:16" ht="12" customHeight="1">
      <c r="A35" s="471" t="s">
        <v>281</v>
      </c>
      <c r="B35" s="481">
        <v>851</v>
      </c>
      <c r="C35" s="481">
        <v>85111</v>
      </c>
      <c r="D35" s="259">
        <v>6050</v>
      </c>
      <c r="E35" s="478" t="s">
        <v>875</v>
      </c>
      <c r="F35" s="483">
        <v>2414956</v>
      </c>
      <c r="G35" s="483">
        <f>H35+J35+L35+L36+L37+M35</f>
        <v>29817</v>
      </c>
      <c r="H35" s="483">
        <v>29817</v>
      </c>
      <c r="I35" s="417"/>
      <c r="J35" s="483"/>
      <c r="K35" s="380" t="s">
        <v>180</v>
      </c>
      <c r="L35" s="416"/>
      <c r="M35" s="483"/>
      <c r="N35" s="483">
        <v>1938514</v>
      </c>
      <c r="O35" s="483">
        <v>241020</v>
      </c>
      <c r="P35" s="476" t="s">
        <v>285</v>
      </c>
    </row>
    <row r="36" spans="1:16" ht="12" customHeight="1">
      <c r="A36" s="472"/>
      <c r="B36" s="482"/>
      <c r="C36" s="482"/>
      <c r="D36" s="259">
        <v>6058</v>
      </c>
      <c r="E36" s="479"/>
      <c r="F36" s="484"/>
      <c r="G36" s="484"/>
      <c r="H36" s="484"/>
      <c r="I36" s="417"/>
      <c r="J36" s="484"/>
      <c r="K36" s="380" t="s">
        <v>182</v>
      </c>
      <c r="L36" s="416"/>
      <c r="M36" s="484"/>
      <c r="N36" s="484"/>
      <c r="O36" s="484"/>
      <c r="P36" s="476"/>
    </row>
    <row r="37" spans="1:16" ht="12" customHeight="1">
      <c r="A37" s="467"/>
      <c r="B37" s="482"/>
      <c r="C37" s="482"/>
      <c r="D37" s="413">
        <v>6059</v>
      </c>
      <c r="E37" s="479"/>
      <c r="F37" s="484"/>
      <c r="G37" s="484"/>
      <c r="H37" s="484"/>
      <c r="I37" s="415"/>
      <c r="J37" s="484"/>
      <c r="K37" s="380" t="s">
        <v>184</v>
      </c>
      <c r="L37" s="381"/>
      <c r="M37" s="484"/>
      <c r="N37" s="484"/>
      <c r="O37" s="484"/>
      <c r="P37" s="477"/>
    </row>
    <row r="38" spans="1:16" ht="11.25" customHeight="1">
      <c r="A38" s="471" t="s">
        <v>424</v>
      </c>
      <c r="B38" s="481">
        <v>853</v>
      </c>
      <c r="C38" s="481">
        <v>85333</v>
      </c>
      <c r="D38" s="259">
        <v>6050</v>
      </c>
      <c r="E38" s="478" t="s">
        <v>687</v>
      </c>
      <c r="F38" s="483">
        <v>308750</v>
      </c>
      <c r="G38" s="483">
        <f>H38+J38+L38+L39+L40+M38</f>
        <v>250000</v>
      </c>
      <c r="H38" s="483">
        <v>25000</v>
      </c>
      <c r="I38" s="417"/>
      <c r="J38" s="483"/>
      <c r="K38" s="380" t="s">
        <v>180</v>
      </c>
      <c r="L38" s="416"/>
      <c r="M38" s="483"/>
      <c r="N38" s="483">
        <v>58750</v>
      </c>
      <c r="O38" s="483">
        <v>241020</v>
      </c>
      <c r="P38" s="476" t="s">
        <v>665</v>
      </c>
    </row>
    <row r="39" spans="1:16" ht="12.75" customHeight="1">
      <c r="A39" s="472"/>
      <c r="B39" s="482"/>
      <c r="C39" s="482"/>
      <c r="D39" s="259">
        <v>6058</v>
      </c>
      <c r="E39" s="479"/>
      <c r="F39" s="484"/>
      <c r="G39" s="484"/>
      <c r="H39" s="484"/>
      <c r="I39" s="417"/>
      <c r="J39" s="484"/>
      <c r="K39" s="380" t="s">
        <v>182</v>
      </c>
      <c r="L39" s="416"/>
      <c r="M39" s="484"/>
      <c r="N39" s="484"/>
      <c r="O39" s="484"/>
      <c r="P39" s="476"/>
    </row>
    <row r="40" spans="1:16" ht="12.75" customHeight="1" thickBot="1">
      <c r="A40" s="472"/>
      <c r="B40" s="482"/>
      <c r="C40" s="482"/>
      <c r="D40" s="413">
        <v>6059</v>
      </c>
      <c r="E40" s="480"/>
      <c r="F40" s="484"/>
      <c r="G40" s="484"/>
      <c r="H40" s="484"/>
      <c r="I40" s="415"/>
      <c r="J40" s="484"/>
      <c r="K40" s="380" t="s">
        <v>184</v>
      </c>
      <c r="L40" s="381">
        <v>225000</v>
      </c>
      <c r="M40" s="484"/>
      <c r="N40" s="484"/>
      <c r="O40" s="484"/>
      <c r="P40" s="477"/>
    </row>
    <row r="41" spans="1:16" ht="26.25" customHeight="1" thickBot="1">
      <c r="A41" s="534" t="s">
        <v>286</v>
      </c>
      <c r="B41" s="535"/>
      <c r="C41" s="535"/>
      <c r="D41" s="535"/>
      <c r="E41" s="536"/>
      <c r="F41" s="273">
        <f>F9+F11+F15+F17+F20+F24+F26+F29+F32+F35+F38</f>
        <v>31203525</v>
      </c>
      <c r="G41" s="273">
        <f>G9+G11+G15+G17+G20+G24+G26+G29+G32+G35+G38</f>
        <v>11447813</v>
      </c>
      <c r="H41" s="273">
        <f>H9+H11+H15+H17+H20+H24+H26+H29+H32+H35+H38</f>
        <v>1728855</v>
      </c>
      <c r="I41" s="273">
        <f>I9+I11+I15+I17+I20+I24+I26+I29+I32+I35+I38</f>
        <v>0</v>
      </c>
      <c r="J41" s="273">
        <f>J9+J11+J15+J17+J20+J24+J26+J29+J32+J35+J38</f>
        <v>3200000</v>
      </c>
      <c r="K41" s="532">
        <f>L8+L9+L10+L11+L12+L13+L14+L15+L16+L17+L18+L19+L20+L21+L22+L23+L24+L25+L26+L27+L28+L29+L30+L31+L32+L33+L34+L35+L36+L37+L38+L39+L40</f>
        <v>3338157</v>
      </c>
      <c r="L41" s="533"/>
      <c r="M41" s="273">
        <f>M17+M20+M26+M32</f>
        <v>3180801</v>
      </c>
      <c r="N41" s="273">
        <f>N9+N11+N15+N17+N20+N24+N26+N29+N32+N35+N38</f>
        <v>18061566</v>
      </c>
      <c r="O41" s="273">
        <f>O9+O11+O15+O17+O20+O24+O26+O29+O32+O35+O38</f>
        <v>713054</v>
      </c>
      <c r="P41" s="274" t="s">
        <v>138</v>
      </c>
    </row>
    <row r="42" spans="1:15" ht="16.5" customHeight="1">
      <c r="A42" s="537" t="s">
        <v>873</v>
      </c>
      <c r="B42" s="537"/>
      <c r="C42" s="537"/>
      <c r="D42" s="537"/>
      <c r="E42" s="537"/>
      <c r="F42" s="537"/>
      <c r="G42" s="537"/>
      <c r="H42" s="432"/>
      <c r="I42" s="432"/>
      <c r="J42" s="432"/>
      <c r="K42" s="432"/>
      <c r="L42" s="432"/>
      <c r="M42" s="432"/>
      <c r="N42" s="432"/>
      <c r="O42" s="432"/>
    </row>
    <row r="43" spans="1:15" ht="12.75">
      <c r="A43" s="468" t="s">
        <v>876</v>
      </c>
      <c r="B43" s="468"/>
      <c r="C43" s="468"/>
      <c r="D43" s="468"/>
      <c r="E43" s="468"/>
      <c r="F43" s="468"/>
      <c r="G43" s="468"/>
      <c r="H43" s="432"/>
      <c r="I43" s="432"/>
      <c r="J43" s="538"/>
      <c r="K43" s="538"/>
      <c r="L43" s="538"/>
      <c r="M43" s="538"/>
      <c r="N43" s="538"/>
      <c r="O43" s="538"/>
    </row>
    <row r="44" spans="1:15" ht="12.75" customHeight="1">
      <c r="A44" s="531" t="s">
        <v>471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432"/>
      <c r="M44" s="432"/>
      <c r="N44" s="432"/>
      <c r="O44" s="432"/>
    </row>
    <row r="45" spans="1:15" ht="10.5" customHeight="1">
      <c r="A45" s="468" t="s">
        <v>878</v>
      </c>
      <c r="B45" s="468"/>
      <c r="C45" s="468"/>
      <c r="D45" s="468"/>
      <c r="E45" s="432"/>
      <c r="F45" s="432"/>
      <c r="G45" s="432"/>
      <c r="H45" s="432"/>
      <c r="I45" s="432"/>
      <c r="J45" s="432"/>
      <c r="K45" s="432"/>
      <c r="L45" s="432"/>
      <c r="M45" s="432"/>
      <c r="N45" s="530"/>
      <c r="O45" s="530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ht="12" customHeight="1"/>
    <row r="48" ht="12.75" hidden="1"/>
    <row r="49" ht="18" customHeight="1"/>
  </sheetData>
  <mergeCells count="127">
    <mergeCell ref="P23:P25"/>
    <mergeCell ref="G29:G31"/>
    <mergeCell ref="P8:P10"/>
    <mergeCell ref="P14:P16"/>
    <mergeCell ref="O29:O31"/>
    <mergeCell ref="P29:P31"/>
    <mergeCell ref="G20:G22"/>
    <mergeCell ref="O20:O22"/>
    <mergeCell ref="M29:M31"/>
    <mergeCell ref="N29:N31"/>
    <mergeCell ref="G35:G37"/>
    <mergeCell ref="H35:H37"/>
    <mergeCell ref="J35:J37"/>
    <mergeCell ref="M35:M37"/>
    <mergeCell ref="A35:A37"/>
    <mergeCell ref="B35:B37"/>
    <mergeCell ref="C35:C37"/>
    <mergeCell ref="E35:E37"/>
    <mergeCell ref="A20:A22"/>
    <mergeCell ref="C20:C22"/>
    <mergeCell ref="B20:B22"/>
    <mergeCell ref="F20:F22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J17:J19"/>
    <mergeCell ref="M17:M19"/>
    <mergeCell ref="B11:B13"/>
    <mergeCell ref="E14:E16"/>
    <mergeCell ref="M20:M22"/>
    <mergeCell ref="H26:H28"/>
    <mergeCell ref="H20:H22"/>
    <mergeCell ref="J20:J22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44:K44"/>
    <mergeCell ref="K41:L41"/>
    <mergeCell ref="A41:E41"/>
    <mergeCell ref="A42:G42"/>
    <mergeCell ref="A43:G43"/>
    <mergeCell ref="J43:O43"/>
    <mergeCell ref="A45:D45"/>
    <mergeCell ref="P20:P22"/>
    <mergeCell ref="A26:A28"/>
    <mergeCell ref="B26:B28"/>
    <mergeCell ref="C26:C28"/>
    <mergeCell ref="F26:F28"/>
    <mergeCell ref="G26:G28"/>
    <mergeCell ref="P26:P28"/>
    <mergeCell ref="J26:J28"/>
    <mergeCell ref="N45:O45"/>
    <mergeCell ref="M32:M34"/>
    <mergeCell ref="N32:N34"/>
    <mergeCell ref="O32:O34"/>
    <mergeCell ref="E20:E22"/>
    <mergeCell ref="O26:O28"/>
    <mergeCell ref="N26:N28"/>
    <mergeCell ref="M26:M28"/>
    <mergeCell ref="N20:N22"/>
    <mergeCell ref="H29:H31"/>
    <mergeCell ref="J29:J31"/>
    <mergeCell ref="A38:A40"/>
    <mergeCell ref="B29:B31"/>
    <mergeCell ref="C29:C31"/>
    <mergeCell ref="E29:E31"/>
    <mergeCell ref="E32:E34"/>
    <mergeCell ref="B38:B40"/>
    <mergeCell ref="C32:C34"/>
    <mergeCell ref="A32:A34"/>
    <mergeCell ref="B32:B34"/>
    <mergeCell ref="A29:A31"/>
    <mergeCell ref="P38:P40"/>
    <mergeCell ref="O38:O40"/>
    <mergeCell ref="N38:N40"/>
    <mergeCell ref="P32:P34"/>
    <mergeCell ref="N35:N37"/>
    <mergeCell ref="O35:O37"/>
    <mergeCell ref="P35:P37"/>
    <mergeCell ref="M38:M40"/>
    <mergeCell ref="J38:J40"/>
    <mergeCell ref="H38:H40"/>
    <mergeCell ref="G38:G40"/>
    <mergeCell ref="H32:H34"/>
    <mergeCell ref="J32:J34"/>
    <mergeCell ref="G32:G34"/>
    <mergeCell ref="E23:E25"/>
    <mergeCell ref="F29:F31"/>
    <mergeCell ref="F38:F40"/>
    <mergeCell ref="E38:E40"/>
    <mergeCell ref="C38:C40"/>
    <mergeCell ref="E26:E28"/>
    <mergeCell ref="F32:F34"/>
    <mergeCell ref="F35:F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1" r:id="rId1"/>
  <rowBreaks count="1" manualBreakCount="1">
    <brk id="4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13"/>
      <c r="J2" s="570" t="s">
        <v>903</v>
      </c>
      <c r="K2" s="570"/>
      <c r="L2" s="570"/>
      <c r="M2" s="570"/>
      <c r="N2" s="570"/>
    </row>
    <row r="3" spans="1:14" ht="27" customHeight="1" thickBot="1">
      <c r="A3" s="571" t="s">
        <v>670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4" ht="18" customHeight="1">
      <c r="A4" s="612" t="s">
        <v>194</v>
      </c>
      <c r="B4" s="603" t="s">
        <v>162</v>
      </c>
      <c r="C4" s="603" t="s">
        <v>163</v>
      </c>
      <c r="D4" s="621" t="s">
        <v>435</v>
      </c>
      <c r="E4" s="606" t="s">
        <v>454</v>
      </c>
      <c r="F4" s="606" t="s">
        <v>866</v>
      </c>
      <c r="G4" s="605" t="s">
        <v>200</v>
      </c>
      <c r="H4" s="605"/>
      <c r="I4" s="605"/>
      <c r="J4" s="605"/>
      <c r="K4" s="605"/>
      <c r="L4" s="605"/>
      <c r="M4" s="605"/>
      <c r="N4" s="615" t="s">
        <v>867</v>
      </c>
    </row>
    <row r="5" spans="1:14" ht="15.75" customHeight="1">
      <c r="A5" s="613"/>
      <c r="B5" s="604"/>
      <c r="C5" s="604"/>
      <c r="D5" s="622"/>
      <c r="E5" s="607"/>
      <c r="F5" s="607"/>
      <c r="G5" s="608" t="s">
        <v>673</v>
      </c>
      <c r="H5" s="618" t="s">
        <v>870</v>
      </c>
      <c r="I5" s="619"/>
      <c r="J5" s="619"/>
      <c r="K5" s="619"/>
      <c r="L5" s="619"/>
      <c r="M5" s="620"/>
      <c r="N5" s="616"/>
    </row>
    <row r="6" spans="1:14" ht="53.25" customHeight="1">
      <c r="A6" s="614"/>
      <c r="B6" s="604"/>
      <c r="C6" s="604"/>
      <c r="D6" s="623"/>
      <c r="E6" s="607"/>
      <c r="F6" s="607"/>
      <c r="G6" s="609"/>
      <c r="H6" s="73" t="s">
        <v>869</v>
      </c>
      <c r="I6" s="73" t="s">
        <v>284</v>
      </c>
      <c r="J6" s="73" t="s">
        <v>868</v>
      </c>
      <c r="K6" s="610" t="s">
        <v>361</v>
      </c>
      <c r="L6" s="611"/>
      <c r="M6" s="73" t="s">
        <v>871</v>
      </c>
      <c r="N6" s="617"/>
    </row>
    <row r="7" spans="1:14" ht="12.75">
      <c r="A7" s="261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8</v>
      </c>
      <c r="J7" s="93">
        <v>9</v>
      </c>
      <c r="K7" s="624">
        <v>10</v>
      </c>
      <c r="L7" s="625"/>
      <c r="M7" s="93">
        <v>11</v>
      </c>
      <c r="N7" s="262">
        <v>12</v>
      </c>
    </row>
    <row r="8" spans="1:14" ht="9.75" customHeight="1">
      <c r="A8" s="582" t="s">
        <v>205</v>
      </c>
      <c r="B8" s="585">
        <v>600</v>
      </c>
      <c r="C8" s="585">
        <v>60014</v>
      </c>
      <c r="D8" s="585">
        <v>6050</v>
      </c>
      <c r="E8" s="588" t="s">
        <v>166</v>
      </c>
      <c r="F8" s="576">
        <f>G8</f>
        <v>292397</v>
      </c>
      <c r="G8" s="576">
        <f>M8+L8+L9+L10+J8+H8</f>
        <v>292397</v>
      </c>
      <c r="H8" s="576">
        <v>146199</v>
      </c>
      <c r="I8" s="36">
        <v>0</v>
      </c>
      <c r="J8" s="576"/>
      <c r="K8" s="74" t="s">
        <v>180</v>
      </c>
      <c r="L8" s="70">
        <v>0</v>
      </c>
      <c r="M8" s="576">
        <v>0</v>
      </c>
      <c r="N8" s="579" t="s">
        <v>282</v>
      </c>
    </row>
    <row r="9" spans="1:14" ht="12" customHeight="1">
      <c r="A9" s="583"/>
      <c r="B9" s="586"/>
      <c r="C9" s="586"/>
      <c r="D9" s="586"/>
      <c r="E9" s="599"/>
      <c r="F9" s="577"/>
      <c r="G9" s="577"/>
      <c r="H9" s="577"/>
      <c r="I9" s="36"/>
      <c r="J9" s="577"/>
      <c r="K9" s="74" t="s">
        <v>182</v>
      </c>
      <c r="L9" s="70">
        <v>146198</v>
      </c>
      <c r="M9" s="577"/>
      <c r="N9" s="580"/>
    </row>
    <row r="10" spans="1:14" ht="9" customHeight="1">
      <c r="A10" s="584"/>
      <c r="B10" s="587"/>
      <c r="C10" s="587"/>
      <c r="D10" s="587"/>
      <c r="E10" s="600"/>
      <c r="F10" s="578"/>
      <c r="G10" s="578"/>
      <c r="H10" s="578"/>
      <c r="I10" s="36"/>
      <c r="J10" s="578"/>
      <c r="K10" s="74" t="s">
        <v>184</v>
      </c>
      <c r="L10" s="70">
        <v>0</v>
      </c>
      <c r="M10" s="578"/>
      <c r="N10" s="581"/>
    </row>
    <row r="11" spans="1:14" ht="23.25" customHeight="1">
      <c r="A11" s="388" t="s">
        <v>206</v>
      </c>
      <c r="B11" s="155">
        <v>600</v>
      </c>
      <c r="C11" s="154">
        <v>60014</v>
      </c>
      <c r="D11" s="154">
        <v>6050</v>
      </c>
      <c r="E11" s="389" t="s">
        <v>481</v>
      </c>
      <c r="F11" s="303">
        <f>G11</f>
        <v>24278</v>
      </c>
      <c r="G11" s="303">
        <f>H11</f>
        <v>24278</v>
      </c>
      <c r="H11" s="303">
        <v>24278</v>
      </c>
      <c r="I11" s="36"/>
      <c r="J11" s="303"/>
      <c r="K11" s="74" t="s">
        <v>182</v>
      </c>
      <c r="L11" s="70"/>
      <c r="M11" s="303"/>
      <c r="N11" s="387" t="s">
        <v>482</v>
      </c>
    </row>
    <row r="12" spans="1:14" ht="10.5" customHeight="1">
      <c r="A12" s="601" t="s">
        <v>208</v>
      </c>
      <c r="B12" s="602">
        <v>600</v>
      </c>
      <c r="C12" s="585">
        <v>60014</v>
      </c>
      <c r="D12" s="585">
        <v>6050</v>
      </c>
      <c r="E12" s="588" t="s">
        <v>674</v>
      </c>
      <c r="F12" s="576">
        <f>G12</f>
        <v>18482</v>
      </c>
      <c r="G12" s="576">
        <f>L13+H12</f>
        <v>18482</v>
      </c>
      <c r="H12" s="576">
        <v>9378</v>
      </c>
      <c r="I12" s="37"/>
      <c r="J12" s="576"/>
      <c r="K12" s="74" t="s">
        <v>180</v>
      </c>
      <c r="L12" s="71"/>
      <c r="M12" s="576"/>
      <c r="N12" s="579" t="s">
        <v>282</v>
      </c>
    </row>
    <row r="13" spans="1:14" ht="12" customHeight="1">
      <c r="A13" s="601"/>
      <c r="B13" s="602"/>
      <c r="C13" s="586"/>
      <c r="D13" s="586"/>
      <c r="E13" s="589"/>
      <c r="F13" s="577"/>
      <c r="G13" s="577"/>
      <c r="H13" s="577"/>
      <c r="I13" s="37"/>
      <c r="J13" s="577"/>
      <c r="K13" s="74" t="s">
        <v>182</v>
      </c>
      <c r="L13" s="71">
        <v>9104</v>
      </c>
      <c r="M13" s="577"/>
      <c r="N13" s="580"/>
    </row>
    <row r="14" spans="1:14" ht="9.75" customHeight="1">
      <c r="A14" s="601"/>
      <c r="B14" s="602"/>
      <c r="C14" s="587"/>
      <c r="D14" s="587"/>
      <c r="E14" s="590"/>
      <c r="F14" s="578"/>
      <c r="G14" s="578"/>
      <c r="H14" s="578"/>
      <c r="I14" s="37"/>
      <c r="J14" s="578"/>
      <c r="K14" s="74" t="s">
        <v>184</v>
      </c>
      <c r="L14" s="71"/>
      <c r="M14" s="578"/>
      <c r="N14" s="581"/>
    </row>
    <row r="15" spans="1:14" ht="9" customHeight="1">
      <c r="A15" s="582" t="s">
        <v>210</v>
      </c>
      <c r="B15" s="585">
        <v>600</v>
      </c>
      <c r="C15" s="585">
        <v>60014</v>
      </c>
      <c r="D15" s="585">
        <v>6050</v>
      </c>
      <c r="E15" s="588" t="s">
        <v>413</v>
      </c>
      <c r="F15" s="576">
        <f>G15</f>
        <v>92231</v>
      </c>
      <c r="G15" s="576">
        <f>L16+H15</f>
        <v>92231</v>
      </c>
      <c r="H15" s="576">
        <v>46116</v>
      </c>
      <c r="I15" s="37"/>
      <c r="J15" s="576"/>
      <c r="K15" s="74" t="s">
        <v>180</v>
      </c>
      <c r="L15" s="71"/>
      <c r="M15" s="576"/>
      <c r="N15" s="579" t="s">
        <v>282</v>
      </c>
    </row>
    <row r="16" spans="1:14" ht="11.25" customHeight="1">
      <c r="A16" s="583"/>
      <c r="B16" s="586"/>
      <c r="C16" s="586"/>
      <c r="D16" s="586"/>
      <c r="E16" s="589"/>
      <c r="F16" s="577"/>
      <c r="G16" s="577"/>
      <c r="H16" s="577"/>
      <c r="I16" s="37"/>
      <c r="J16" s="577"/>
      <c r="K16" s="74" t="s">
        <v>182</v>
      </c>
      <c r="L16" s="71">
        <v>46115</v>
      </c>
      <c r="M16" s="577"/>
      <c r="N16" s="580"/>
    </row>
    <row r="17" spans="1:14" ht="10.5" customHeight="1">
      <c r="A17" s="584"/>
      <c r="B17" s="587"/>
      <c r="C17" s="587"/>
      <c r="D17" s="587"/>
      <c r="E17" s="590"/>
      <c r="F17" s="578"/>
      <c r="G17" s="578"/>
      <c r="H17" s="578"/>
      <c r="I17" s="37"/>
      <c r="J17" s="578"/>
      <c r="K17" s="74" t="s">
        <v>184</v>
      </c>
      <c r="L17" s="71"/>
      <c r="M17" s="578"/>
      <c r="N17" s="581"/>
    </row>
    <row r="18" spans="1:14" ht="9" customHeight="1">
      <c r="A18" s="582" t="s">
        <v>212</v>
      </c>
      <c r="B18" s="585">
        <v>600</v>
      </c>
      <c r="C18" s="585">
        <v>60014</v>
      </c>
      <c r="D18" s="585">
        <v>6050</v>
      </c>
      <c r="E18" s="588" t="s">
        <v>675</v>
      </c>
      <c r="F18" s="576">
        <f>G18</f>
        <v>42708</v>
      </c>
      <c r="G18" s="576">
        <f>L19+H18</f>
        <v>42708</v>
      </c>
      <c r="H18" s="576">
        <v>21354</v>
      </c>
      <c r="I18" s="37"/>
      <c r="J18" s="576"/>
      <c r="K18" s="74" t="s">
        <v>180</v>
      </c>
      <c r="L18" s="71"/>
      <c r="M18" s="576"/>
      <c r="N18" s="579" t="s">
        <v>282</v>
      </c>
    </row>
    <row r="19" spans="1:14" ht="12.75" customHeight="1">
      <c r="A19" s="583"/>
      <c r="B19" s="586"/>
      <c r="C19" s="586"/>
      <c r="D19" s="586"/>
      <c r="E19" s="589"/>
      <c r="F19" s="577"/>
      <c r="G19" s="577"/>
      <c r="H19" s="577"/>
      <c r="I19" s="37"/>
      <c r="J19" s="577"/>
      <c r="K19" s="74" t="s">
        <v>182</v>
      </c>
      <c r="L19" s="71">
        <v>21354</v>
      </c>
      <c r="M19" s="577"/>
      <c r="N19" s="580"/>
    </row>
    <row r="20" spans="1:14" ht="10.5" customHeight="1">
      <c r="A20" s="584"/>
      <c r="B20" s="587"/>
      <c r="C20" s="587"/>
      <c r="D20" s="587"/>
      <c r="E20" s="590"/>
      <c r="F20" s="578"/>
      <c r="G20" s="578"/>
      <c r="H20" s="578"/>
      <c r="I20" s="37"/>
      <c r="J20" s="578"/>
      <c r="K20" s="74" t="s">
        <v>184</v>
      </c>
      <c r="L20" s="71"/>
      <c r="M20" s="578"/>
      <c r="N20" s="581"/>
    </row>
    <row r="21" spans="1:14" ht="10.5" customHeight="1">
      <c r="A21" s="582" t="s">
        <v>235</v>
      </c>
      <c r="B21" s="585">
        <v>600</v>
      </c>
      <c r="C21" s="585">
        <v>60014</v>
      </c>
      <c r="D21" s="585">
        <v>6050</v>
      </c>
      <c r="E21" s="588" t="s">
        <v>590</v>
      </c>
      <c r="F21" s="576">
        <f>G21</f>
        <v>98000</v>
      </c>
      <c r="G21" s="576">
        <f>H21+J21</f>
        <v>98000</v>
      </c>
      <c r="H21" s="576">
        <v>98000</v>
      </c>
      <c r="I21" s="227"/>
      <c r="J21" s="576"/>
      <c r="K21" s="74" t="s">
        <v>180</v>
      </c>
      <c r="L21" s="71"/>
      <c r="M21" s="576"/>
      <c r="N21" s="579" t="s">
        <v>282</v>
      </c>
    </row>
    <row r="22" spans="1:14" ht="10.5" customHeight="1">
      <c r="A22" s="583"/>
      <c r="B22" s="586"/>
      <c r="C22" s="586"/>
      <c r="D22" s="586"/>
      <c r="E22" s="589"/>
      <c r="F22" s="577"/>
      <c r="G22" s="577"/>
      <c r="H22" s="577"/>
      <c r="I22" s="227"/>
      <c r="J22" s="577"/>
      <c r="K22" s="74" t="s">
        <v>182</v>
      </c>
      <c r="L22" s="71"/>
      <c r="M22" s="577"/>
      <c r="N22" s="580"/>
    </row>
    <row r="23" spans="1:14" ht="10.5" customHeight="1">
      <c r="A23" s="584"/>
      <c r="B23" s="587"/>
      <c r="C23" s="587"/>
      <c r="D23" s="587"/>
      <c r="E23" s="590"/>
      <c r="F23" s="578"/>
      <c r="G23" s="578"/>
      <c r="H23" s="578"/>
      <c r="I23" s="227"/>
      <c r="J23" s="578"/>
      <c r="K23" s="74" t="s">
        <v>184</v>
      </c>
      <c r="L23" s="71"/>
      <c r="M23" s="578"/>
      <c r="N23" s="581"/>
    </row>
    <row r="24" spans="1:14" ht="9.75" customHeight="1">
      <c r="A24" s="582" t="s">
        <v>236</v>
      </c>
      <c r="B24" s="585">
        <v>600</v>
      </c>
      <c r="C24" s="585">
        <v>60014</v>
      </c>
      <c r="D24" s="585">
        <v>6050</v>
      </c>
      <c r="E24" s="588" t="s">
        <v>677</v>
      </c>
      <c r="F24" s="576">
        <f>G24</f>
        <v>28756</v>
      </c>
      <c r="G24" s="576">
        <f>L25+H24</f>
        <v>28756</v>
      </c>
      <c r="H24" s="576">
        <v>28756</v>
      </c>
      <c r="I24" s="227"/>
      <c r="J24" s="576"/>
      <c r="K24" s="228" t="s">
        <v>180</v>
      </c>
      <c r="L24" s="229"/>
      <c r="M24" s="576"/>
      <c r="N24" s="579" t="s">
        <v>282</v>
      </c>
    </row>
    <row r="25" spans="1:14" ht="11.25" customHeight="1">
      <c r="A25" s="583"/>
      <c r="B25" s="586"/>
      <c r="C25" s="586"/>
      <c r="D25" s="586"/>
      <c r="E25" s="589"/>
      <c r="F25" s="577"/>
      <c r="G25" s="577"/>
      <c r="H25" s="577"/>
      <c r="I25" s="36"/>
      <c r="J25" s="577"/>
      <c r="K25" s="74" t="s">
        <v>182</v>
      </c>
      <c r="L25" s="70"/>
      <c r="M25" s="577"/>
      <c r="N25" s="580"/>
    </row>
    <row r="26" spans="1:14" ht="11.25" customHeight="1">
      <c r="A26" s="584"/>
      <c r="B26" s="587"/>
      <c r="C26" s="587"/>
      <c r="D26" s="587"/>
      <c r="E26" s="590"/>
      <c r="F26" s="578"/>
      <c r="G26" s="578"/>
      <c r="H26" s="578"/>
      <c r="I26" s="36"/>
      <c r="J26" s="578"/>
      <c r="K26" s="74" t="s">
        <v>184</v>
      </c>
      <c r="L26" s="70"/>
      <c r="M26" s="578"/>
      <c r="N26" s="581"/>
    </row>
    <row r="27" spans="1:14" ht="10.5" customHeight="1">
      <c r="A27" s="582" t="s">
        <v>223</v>
      </c>
      <c r="B27" s="585">
        <v>600</v>
      </c>
      <c r="C27" s="585">
        <v>60014</v>
      </c>
      <c r="D27" s="585">
        <v>6050</v>
      </c>
      <c r="E27" s="588" t="s">
        <v>216</v>
      </c>
      <c r="F27" s="576">
        <f>G27</f>
        <v>60000</v>
      </c>
      <c r="G27" s="576">
        <f>H27+J27+L27+L28+L29+M27</f>
        <v>60000</v>
      </c>
      <c r="H27" s="576">
        <v>10000</v>
      </c>
      <c r="I27" s="36"/>
      <c r="J27" s="576"/>
      <c r="K27" s="74" t="s">
        <v>180</v>
      </c>
      <c r="L27" s="70"/>
      <c r="M27" s="576"/>
      <c r="N27" s="579" t="s">
        <v>282</v>
      </c>
    </row>
    <row r="28" spans="1:14" ht="13.5" customHeight="1">
      <c r="A28" s="583"/>
      <c r="B28" s="586"/>
      <c r="C28" s="586"/>
      <c r="D28" s="586"/>
      <c r="E28" s="589"/>
      <c r="F28" s="577"/>
      <c r="G28" s="577"/>
      <c r="H28" s="577"/>
      <c r="I28" s="36"/>
      <c r="J28" s="577"/>
      <c r="K28" s="74" t="s">
        <v>182</v>
      </c>
      <c r="L28" s="70">
        <v>50000</v>
      </c>
      <c r="M28" s="577"/>
      <c r="N28" s="580"/>
    </row>
    <row r="29" spans="1:14" ht="9.75" customHeight="1">
      <c r="A29" s="584"/>
      <c r="B29" s="587"/>
      <c r="C29" s="587"/>
      <c r="D29" s="587"/>
      <c r="E29" s="590"/>
      <c r="F29" s="578"/>
      <c r="G29" s="578"/>
      <c r="H29" s="578"/>
      <c r="I29" s="36"/>
      <c r="J29" s="578"/>
      <c r="K29" s="74" t="s">
        <v>184</v>
      </c>
      <c r="L29" s="70"/>
      <c r="M29" s="578"/>
      <c r="N29" s="581"/>
    </row>
    <row r="30" spans="1:14" ht="11.25" customHeight="1">
      <c r="A30" s="582" t="s">
        <v>287</v>
      </c>
      <c r="B30" s="585">
        <v>600</v>
      </c>
      <c r="C30" s="585">
        <v>60014</v>
      </c>
      <c r="D30" s="585">
        <v>6060</v>
      </c>
      <c r="E30" s="588" t="s">
        <v>217</v>
      </c>
      <c r="F30" s="576">
        <f>G30</f>
        <v>39800</v>
      </c>
      <c r="G30" s="576">
        <f>H30+J30+L30+L31+L32+M30</f>
        <v>39800</v>
      </c>
      <c r="H30" s="576">
        <v>39800</v>
      </c>
      <c r="I30" s="36"/>
      <c r="J30" s="576"/>
      <c r="K30" s="74" t="s">
        <v>180</v>
      </c>
      <c r="L30" s="70"/>
      <c r="M30" s="576"/>
      <c r="N30" s="579" t="s">
        <v>282</v>
      </c>
    </row>
    <row r="31" spans="1:14" ht="9.75" customHeight="1">
      <c r="A31" s="583"/>
      <c r="B31" s="586"/>
      <c r="C31" s="586"/>
      <c r="D31" s="586"/>
      <c r="E31" s="589"/>
      <c r="F31" s="577"/>
      <c r="G31" s="577"/>
      <c r="H31" s="577"/>
      <c r="I31" s="36"/>
      <c r="J31" s="577"/>
      <c r="K31" s="74" t="s">
        <v>182</v>
      </c>
      <c r="L31" s="70"/>
      <c r="M31" s="577"/>
      <c r="N31" s="580"/>
    </row>
    <row r="32" spans="1:14" ht="12" customHeight="1">
      <c r="A32" s="584"/>
      <c r="B32" s="587"/>
      <c r="C32" s="587"/>
      <c r="D32" s="587"/>
      <c r="E32" s="590"/>
      <c r="F32" s="578"/>
      <c r="G32" s="578"/>
      <c r="H32" s="578"/>
      <c r="I32" s="36"/>
      <c r="J32" s="578"/>
      <c r="K32" s="74" t="s">
        <v>184</v>
      </c>
      <c r="L32" s="70"/>
      <c r="M32" s="578"/>
      <c r="N32" s="581"/>
    </row>
    <row r="33" spans="1:14" ht="11.25" customHeight="1">
      <c r="A33" s="582" t="s">
        <v>281</v>
      </c>
      <c r="B33" s="585">
        <v>754</v>
      </c>
      <c r="C33" s="585">
        <v>75411</v>
      </c>
      <c r="D33" s="585">
        <v>6060</v>
      </c>
      <c r="E33" s="588" t="s">
        <v>707</v>
      </c>
      <c r="F33" s="576">
        <f>G33</f>
        <v>619530</v>
      </c>
      <c r="G33" s="576">
        <f>M33+L33+L34+L35+J33+H33</f>
        <v>619530</v>
      </c>
      <c r="H33" s="576">
        <v>0</v>
      </c>
      <c r="I33" s="36"/>
      <c r="J33" s="576">
        <v>200000</v>
      </c>
      <c r="K33" s="74" t="s">
        <v>180</v>
      </c>
      <c r="L33" s="70">
        <v>300000</v>
      </c>
      <c r="M33" s="576">
        <v>0</v>
      </c>
      <c r="N33" s="579" t="s">
        <v>453</v>
      </c>
    </row>
    <row r="34" spans="1:14" ht="10.5" customHeight="1">
      <c r="A34" s="583"/>
      <c r="B34" s="586"/>
      <c r="C34" s="586"/>
      <c r="D34" s="586"/>
      <c r="E34" s="589"/>
      <c r="F34" s="577"/>
      <c r="G34" s="577"/>
      <c r="H34" s="577"/>
      <c r="I34" s="36"/>
      <c r="J34" s="577"/>
      <c r="K34" s="74" t="s">
        <v>182</v>
      </c>
      <c r="L34" s="70">
        <v>100000</v>
      </c>
      <c r="M34" s="577"/>
      <c r="N34" s="580"/>
    </row>
    <row r="35" spans="1:14" ht="11.25" customHeight="1">
      <c r="A35" s="584"/>
      <c r="B35" s="587"/>
      <c r="C35" s="587"/>
      <c r="D35" s="587"/>
      <c r="E35" s="590"/>
      <c r="F35" s="578"/>
      <c r="G35" s="578"/>
      <c r="H35" s="578"/>
      <c r="I35" s="36"/>
      <c r="J35" s="578"/>
      <c r="K35" s="74" t="s">
        <v>184</v>
      </c>
      <c r="L35" s="70">
        <v>19530</v>
      </c>
      <c r="M35" s="578"/>
      <c r="N35" s="581"/>
    </row>
    <row r="36" spans="1:14" ht="9.75" customHeight="1">
      <c r="A36" s="582" t="s">
        <v>424</v>
      </c>
      <c r="B36" s="585">
        <v>851</v>
      </c>
      <c r="C36" s="585">
        <v>85195</v>
      </c>
      <c r="D36" s="585">
        <v>6050</v>
      </c>
      <c r="E36" s="588" t="s">
        <v>683</v>
      </c>
      <c r="F36" s="576">
        <f>G36</f>
        <v>140706</v>
      </c>
      <c r="G36" s="576">
        <f>M36+L36+L37+L38+J36+H36</f>
        <v>140706</v>
      </c>
      <c r="H36" s="576">
        <v>10706</v>
      </c>
      <c r="I36" s="36"/>
      <c r="J36" s="576">
        <v>0</v>
      </c>
      <c r="K36" s="74" t="s">
        <v>180</v>
      </c>
      <c r="L36" s="70"/>
      <c r="M36" s="576">
        <v>0</v>
      </c>
      <c r="N36" s="592" t="s">
        <v>285</v>
      </c>
    </row>
    <row r="37" spans="1:14" ht="11.25" customHeight="1">
      <c r="A37" s="583"/>
      <c r="B37" s="586"/>
      <c r="C37" s="586"/>
      <c r="D37" s="586"/>
      <c r="E37" s="589"/>
      <c r="F37" s="577"/>
      <c r="G37" s="577"/>
      <c r="H37" s="577"/>
      <c r="I37" s="36"/>
      <c r="J37" s="577"/>
      <c r="K37" s="74" t="s">
        <v>182</v>
      </c>
      <c r="L37" s="70">
        <v>130000</v>
      </c>
      <c r="M37" s="577"/>
      <c r="N37" s="593"/>
    </row>
    <row r="38" spans="1:14" ht="9" customHeight="1" thickBot="1">
      <c r="A38" s="583"/>
      <c r="B38" s="586"/>
      <c r="C38" s="586"/>
      <c r="D38" s="586"/>
      <c r="E38" s="589"/>
      <c r="F38" s="577"/>
      <c r="G38" s="577"/>
      <c r="H38" s="577"/>
      <c r="I38" s="36"/>
      <c r="J38" s="577"/>
      <c r="K38" s="263" t="s">
        <v>184</v>
      </c>
      <c r="L38" s="70">
        <v>0</v>
      </c>
      <c r="M38" s="577"/>
      <c r="N38" s="593"/>
    </row>
    <row r="39" spans="1:14" ht="26.25" customHeight="1" thickBot="1">
      <c r="A39" s="596" t="s">
        <v>286</v>
      </c>
      <c r="B39" s="597"/>
      <c r="C39" s="597"/>
      <c r="D39" s="597"/>
      <c r="E39" s="598"/>
      <c r="F39" s="264">
        <f>F8+F11+F12+F15+F18+F21+F24+F27+F30+F33+F36</f>
        <v>1456888</v>
      </c>
      <c r="G39" s="264">
        <f>G8+G11+G12+G15+G18+G21+G24+G27+G30+G33+G36</f>
        <v>1456888</v>
      </c>
      <c r="H39" s="264">
        <f>H8+H11+H12+H15+H18+H21+H24+H27+H30+H33+H36</f>
        <v>434587</v>
      </c>
      <c r="I39" s="264">
        <f>I8+I11+I12+I15+I18+I21+I24+I27+I30+I33+I36</f>
        <v>0</v>
      </c>
      <c r="J39" s="264">
        <f>J8+J11+J12+J15+J18+J21+J24+J27+J30+J33+J36</f>
        <v>200000</v>
      </c>
      <c r="K39" s="594">
        <f>L8+L9+L10+L11+L12+L13+L14+L15+L16+L17+L18+L19+L20+L21+L22+L23+L24+L25+L26+L27+L28+L29+L30+L31+L32+L33+L34+L35+L36+L37+L38</f>
        <v>822301</v>
      </c>
      <c r="L39" s="595"/>
      <c r="M39" s="264">
        <f>M8</f>
        <v>0</v>
      </c>
      <c r="N39" s="265" t="s">
        <v>138</v>
      </c>
    </row>
    <row r="40" spans="1:15" ht="16.5" customHeight="1">
      <c r="A40" s="628" t="s">
        <v>873</v>
      </c>
      <c r="B40" s="628"/>
      <c r="C40" s="628"/>
      <c r="D40" s="628"/>
      <c r="E40" s="628"/>
      <c r="F40" s="628"/>
      <c r="G40" s="628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626" t="s">
        <v>510</v>
      </c>
      <c r="B41" s="626"/>
      <c r="C41" s="626"/>
      <c r="D41" s="626"/>
      <c r="E41" s="626"/>
      <c r="F41" s="626"/>
      <c r="G41" s="626"/>
      <c r="H41" s="19"/>
      <c r="I41" s="19"/>
      <c r="J41" s="591"/>
      <c r="K41" s="591"/>
      <c r="L41" s="591"/>
      <c r="M41" s="591"/>
      <c r="N41" s="591"/>
      <c r="O41" s="591"/>
    </row>
    <row r="42" spans="1:15" ht="12.75" customHeight="1">
      <c r="A42" s="627" t="s">
        <v>877</v>
      </c>
      <c r="B42" s="627"/>
      <c r="C42" s="627"/>
      <c r="D42" s="627"/>
      <c r="E42" s="627"/>
      <c r="F42" s="627"/>
      <c r="G42" s="627"/>
      <c r="H42" s="158"/>
      <c r="I42" s="158"/>
      <c r="J42" s="158"/>
      <c r="K42" s="158"/>
      <c r="L42" s="591"/>
      <c r="M42" s="591"/>
      <c r="N42" s="591"/>
      <c r="O42" s="38"/>
    </row>
    <row r="43" spans="1:15" ht="12.75">
      <c r="A43" s="626" t="s">
        <v>662</v>
      </c>
      <c r="B43" s="626"/>
      <c r="C43" s="626"/>
      <c r="D43" s="626"/>
      <c r="E43" s="19"/>
      <c r="F43" s="19"/>
      <c r="G43" s="19"/>
      <c r="H43" s="19"/>
      <c r="I43" s="19"/>
      <c r="J43" s="19"/>
      <c r="K43" s="19"/>
      <c r="L43" s="591"/>
      <c r="M43" s="591"/>
      <c r="N43" s="591"/>
      <c r="O43" s="19"/>
    </row>
    <row r="44" spans="2:13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ht="12" customHeight="1"/>
    <row r="46" ht="12.75" hidden="1"/>
    <row r="47" ht="18" customHeight="1"/>
  </sheetData>
  <mergeCells count="133">
    <mergeCell ref="D21:D23"/>
    <mergeCell ref="E21:E23"/>
    <mergeCell ref="M21:M23"/>
    <mergeCell ref="N21:N23"/>
    <mergeCell ref="J21:J23"/>
    <mergeCell ref="F21:F23"/>
    <mergeCell ref="G21:G23"/>
    <mergeCell ref="H21:H23"/>
    <mergeCell ref="A21:A23"/>
    <mergeCell ref="B21:B23"/>
    <mergeCell ref="C21:C23"/>
    <mergeCell ref="J30:J32"/>
    <mergeCell ref="A30:A32"/>
    <mergeCell ref="B30:B32"/>
    <mergeCell ref="C30:C32"/>
    <mergeCell ref="D30:D32"/>
    <mergeCell ref="H24:H26"/>
    <mergeCell ref="J24:J26"/>
    <mergeCell ref="M30:M32"/>
    <mergeCell ref="N30:N32"/>
    <mergeCell ref="E30:E32"/>
    <mergeCell ref="F30:F32"/>
    <mergeCell ref="G30:G32"/>
    <mergeCell ref="H30:H32"/>
    <mergeCell ref="A43:D43"/>
    <mergeCell ref="E36:E38"/>
    <mergeCell ref="G36:G38"/>
    <mergeCell ref="H36:H38"/>
    <mergeCell ref="A42:G42"/>
    <mergeCell ref="A40:G40"/>
    <mergeCell ref="A41:G41"/>
    <mergeCell ref="A36:A38"/>
    <mergeCell ref="B36:B38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39:E39"/>
    <mergeCell ref="B8:B10"/>
    <mergeCell ref="C8:C10"/>
    <mergeCell ref="D8:D10"/>
    <mergeCell ref="E8:E10"/>
    <mergeCell ref="C36:C38"/>
    <mergeCell ref="D36:D38"/>
    <mergeCell ref="A12:A14"/>
    <mergeCell ref="B12:B14"/>
    <mergeCell ref="L43:N43"/>
    <mergeCell ref="F36:F38"/>
    <mergeCell ref="N36:N38"/>
    <mergeCell ref="K39:L39"/>
    <mergeCell ref="J41:O41"/>
    <mergeCell ref="J36:J38"/>
    <mergeCell ref="M36:M38"/>
    <mergeCell ref="L42:N42"/>
    <mergeCell ref="C12:C14"/>
    <mergeCell ref="D12:D14"/>
    <mergeCell ref="E12:E14"/>
    <mergeCell ref="F12:F14"/>
    <mergeCell ref="G12:G14"/>
    <mergeCell ref="H12:H14"/>
    <mergeCell ref="J12:J14"/>
    <mergeCell ref="M12:M14"/>
    <mergeCell ref="N12:N14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J18:J20"/>
    <mergeCell ref="M18:M20"/>
    <mergeCell ref="N18:N20"/>
    <mergeCell ref="A24:A26"/>
    <mergeCell ref="B24:B26"/>
    <mergeCell ref="C24:C26"/>
    <mergeCell ref="D24:D26"/>
    <mergeCell ref="E24:E26"/>
    <mergeCell ref="F24:F26"/>
    <mergeCell ref="G24:G26"/>
    <mergeCell ref="M24:M26"/>
    <mergeCell ref="N24:N26"/>
    <mergeCell ref="A27:A29"/>
    <mergeCell ref="B27:B29"/>
    <mergeCell ref="C27:C29"/>
    <mergeCell ref="D27:D29"/>
    <mergeCell ref="E27:E29"/>
    <mergeCell ref="F27:F29"/>
    <mergeCell ref="G27:G29"/>
    <mergeCell ref="H27:H29"/>
    <mergeCell ref="J27:J29"/>
    <mergeCell ref="M27:M29"/>
    <mergeCell ref="N27:N29"/>
    <mergeCell ref="A33:A35"/>
    <mergeCell ref="B33:B35"/>
    <mergeCell ref="C33:C35"/>
    <mergeCell ref="D33:D35"/>
    <mergeCell ref="E33:E35"/>
    <mergeCell ref="F33:F35"/>
    <mergeCell ref="G33:G35"/>
    <mergeCell ref="H33:H35"/>
    <mergeCell ref="J33:J35"/>
    <mergeCell ref="M33:M35"/>
    <mergeCell ref="N33:N3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630" t="s">
        <v>904</v>
      </c>
      <c r="F1" s="630"/>
      <c r="G1" s="158"/>
    </row>
    <row r="2" ht="20.25" customHeight="1"/>
    <row r="3" ht="12" customHeight="1"/>
    <row r="4" spans="1:13" s="45" customFormat="1" ht="21.75" customHeight="1">
      <c r="A4" s="631" t="s">
        <v>671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</row>
    <row r="5" ht="44.25" customHeight="1" thickBot="1"/>
    <row r="6" spans="1:6" s="14" customFormat="1" ht="36.75" customHeight="1" thickBot="1">
      <c r="A6" s="167" t="s">
        <v>278</v>
      </c>
      <c r="B6" s="168" t="s">
        <v>162</v>
      </c>
      <c r="C6" s="168" t="s">
        <v>163</v>
      </c>
      <c r="D6" s="168" t="s">
        <v>435</v>
      </c>
      <c r="E6" s="168" t="s">
        <v>279</v>
      </c>
      <c r="F6" s="173" t="s">
        <v>672</v>
      </c>
    </row>
    <row r="7" spans="1:6" s="46" customFormat="1" ht="14.25" customHeight="1" thickBot="1">
      <c r="A7" s="170">
        <v>1</v>
      </c>
      <c r="B7" s="171">
        <v>2</v>
      </c>
      <c r="C7" s="171">
        <v>3</v>
      </c>
      <c r="D7" s="171">
        <v>4</v>
      </c>
      <c r="E7" s="171">
        <v>5</v>
      </c>
      <c r="F7" s="172">
        <v>7</v>
      </c>
    </row>
    <row r="8" spans="1:6" ht="51.75" customHeight="1">
      <c r="A8" s="169" t="s">
        <v>205</v>
      </c>
      <c r="B8" s="163">
        <v>600</v>
      </c>
      <c r="C8" s="163">
        <v>60014</v>
      </c>
      <c r="D8" s="163">
        <v>6300</v>
      </c>
      <c r="E8" s="226" t="s">
        <v>304</v>
      </c>
      <c r="F8" s="174">
        <v>10000</v>
      </c>
    </row>
    <row r="9" spans="1:6" ht="51.75" customHeight="1">
      <c r="A9" s="169" t="s">
        <v>206</v>
      </c>
      <c r="B9" s="163">
        <v>600</v>
      </c>
      <c r="C9" s="163">
        <v>60014</v>
      </c>
      <c r="D9" s="163">
        <v>6300</v>
      </c>
      <c r="E9" s="226" t="s">
        <v>587</v>
      </c>
      <c r="F9" s="174">
        <v>1000</v>
      </c>
    </row>
    <row r="10" spans="1:6" ht="36.75" customHeight="1">
      <c r="A10" s="166" t="s">
        <v>208</v>
      </c>
      <c r="B10" s="165">
        <v>630</v>
      </c>
      <c r="C10" s="165">
        <v>63003</v>
      </c>
      <c r="D10" s="165">
        <v>6639</v>
      </c>
      <c r="E10" s="164" t="s">
        <v>591</v>
      </c>
      <c r="F10" s="175">
        <v>2981</v>
      </c>
    </row>
    <row r="11" spans="1:6" ht="40.5" customHeight="1">
      <c r="A11" s="166" t="s">
        <v>210</v>
      </c>
      <c r="B11" s="165">
        <v>754</v>
      </c>
      <c r="C11" s="165">
        <v>75405</v>
      </c>
      <c r="D11" s="165">
        <v>6170</v>
      </c>
      <c r="E11" s="164" t="s">
        <v>380</v>
      </c>
      <c r="F11" s="175">
        <v>12000</v>
      </c>
    </row>
    <row r="12" spans="1:6" ht="27.75" customHeight="1" thickBot="1">
      <c r="A12" s="632" t="s">
        <v>286</v>
      </c>
      <c r="B12" s="633"/>
      <c r="C12" s="633"/>
      <c r="D12" s="633"/>
      <c r="E12" s="633"/>
      <c r="F12" s="176">
        <f>F8+F9+F10+F11</f>
        <v>25981</v>
      </c>
    </row>
    <row r="13" ht="13.5" customHeight="1"/>
    <row r="14" ht="20.25" customHeight="1"/>
    <row r="15" spans="5:6" ht="12.75">
      <c r="E15" s="629"/>
      <c r="F15" s="629"/>
    </row>
    <row r="16" ht="12" customHeight="1">
      <c r="F16" s="17"/>
    </row>
    <row r="17" spans="5:6" ht="12.75">
      <c r="E17" s="629"/>
      <c r="F17" s="629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35"/>
  <sheetViews>
    <sheetView workbookViewId="0" topLeftCell="C1">
      <selection activeCell="K1" sqref="K1:P1"/>
    </sheetView>
  </sheetViews>
  <sheetFormatPr defaultColWidth="9.00390625" defaultRowHeight="12.75"/>
  <cols>
    <col min="1" max="1" width="4.875" style="2" customWidth="1"/>
    <col min="2" max="2" width="24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14.25" customHeight="1">
      <c r="A1" s="6"/>
      <c r="K1" s="659" t="s">
        <v>905</v>
      </c>
      <c r="L1" s="659"/>
      <c r="M1" s="659"/>
      <c r="N1" s="659"/>
      <c r="O1" s="659"/>
      <c r="P1" s="659"/>
    </row>
    <row r="2" spans="1:16" ht="14.25" customHeight="1">
      <c r="A2" s="660" t="s">
        <v>880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</row>
    <row r="3" ht="15" customHeight="1" thickBot="1">
      <c r="A3" s="6"/>
    </row>
    <row r="4" spans="1:16" ht="12" customHeight="1">
      <c r="A4" s="657" t="s">
        <v>194</v>
      </c>
      <c r="B4" s="661" t="s">
        <v>262</v>
      </c>
      <c r="C4" s="661" t="s">
        <v>263</v>
      </c>
      <c r="D4" s="661" t="s">
        <v>888</v>
      </c>
      <c r="E4" s="654" t="s">
        <v>192</v>
      </c>
      <c r="F4" s="654"/>
      <c r="G4" s="654" t="s">
        <v>264</v>
      </c>
      <c r="H4" s="654"/>
      <c r="I4" s="654"/>
      <c r="J4" s="654"/>
      <c r="K4" s="654"/>
      <c r="L4" s="654"/>
      <c r="M4" s="654"/>
      <c r="N4" s="654"/>
      <c r="O4" s="654"/>
      <c r="P4" s="655"/>
    </row>
    <row r="5" spans="1:16" ht="12.75" customHeight="1">
      <c r="A5" s="658"/>
      <c r="B5" s="656"/>
      <c r="C5" s="656"/>
      <c r="D5" s="656"/>
      <c r="E5" s="656" t="s">
        <v>886</v>
      </c>
      <c r="F5" s="656" t="s">
        <v>265</v>
      </c>
      <c r="G5" s="664" t="s">
        <v>511</v>
      </c>
      <c r="H5" s="664"/>
      <c r="I5" s="664"/>
      <c r="J5" s="664"/>
      <c r="K5" s="664"/>
      <c r="L5" s="664"/>
      <c r="M5" s="664"/>
      <c r="N5" s="664"/>
      <c r="O5" s="664"/>
      <c r="P5" s="665"/>
    </row>
    <row r="6" spans="1:16" ht="12.75" customHeight="1">
      <c r="A6" s="658"/>
      <c r="B6" s="656"/>
      <c r="C6" s="656"/>
      <c r="D6" s="656"/>
      <c r="E6" s="656"/>
      <c r="F6" s="656"/>
      <c r="G6" s="656" t="s">
        <v>266</v>
      </c>
      <c r="H6" s="662" t="s">
        <v>267</v>
      </c>
      <c r="I6" s="662"/>
      <c r="J6" s="662"/>
      <c r="K6" s="662"/>
      <c r="L6" s="662"/>
      <c r="M6" s="662"/>
      <c r="N6" s="662"/>
      <c r="O6" s="662"/>
      <c r="P6" s="663"/>
    </row>
    <row r="7" spans="1:16" ht="12.75" customHeight="1">
      <c r="A7" s="658"/>
      <c r="B7" s="656"/>
      <c r="C7" s="656"/>
      <c r="D7" s="656"/>
      <c r="E7" s="656"/>
      <c r="F7" s="656"/>
      <c r="G7" s="656"/>
      <c r="H7" s="664" t="s">
        <v>268</v>
      </c>
      <c r="I7" s="664"/>
      <c r="J7" s="664"/>
      <c r="K7" s="664"/>
      <c r="L7" s="656" t="s">
        <v>265</v>
      </c>
      <c r="M7" s="656"/>
      <c r="N7" s="656"/>
      <c r="O7" s="656"/>
      <c r="P7" s="666"/>
    </row>
    <row r="8" spans="1:16" ht="12.75" customHeight="1">
      <c r="A8" s="658"/>
      <c r="B8" s="656"/>
      <c r="C8" s="656"/>
      <c r="D8" s="656"/>
      <c r="E8" s="656"/>
      <c r="F8" s="656"/>
      <c r="G8" s="656"/>
      <c r="H8" s="656" t="s">
        <v>269</v>
      </c>
      <c r="I8" s="667" t="s">
        <v>270</v>
      </c>
      <c r="J8" s="667"/>
      <c r="K8" s="667"/>
      <c r="L8" s="656" t="s">
        <v>271</v>
      </c>
      <c r="M8" s="656" t="s">
        <v>270</v>
      </c>
      <c r="N8" s="656"/>
      <c r="O8" s="656"/>
      <c r="P8" s="666"/>
    </row>
    <row r="9" spans="1:16" ht="33" customHeight="1">
      <c r="A9" s="658"/>
      <c r="B9" s="656"/>
      <c r="C9" s="656"/>
      <c r="D9" s="656"/>
      <c r="E9" s="656"/>
      <c r="F9" s="656"/>
      <c r="G9" s="656"/>
      <c r="H9" s="656"/>
      <c r="I9" s="199" t="s">
        <v>272</v>
      </c>
      <c r="J9" s="199" t="s">
        <v>273</v>
      </c>
      <c r="K9" s="199" t="s">
        <v>274</v>
      </c>
      <c r="L9" s="656"/>
      <c r="M9" s="199" t="s">
        <v>275</v>
      </c>
      <c r="N9" s="199" t="s">
        <v>272</v>
      </c>
      <c r="O9" s="199" t="s">
        <v>273</v>
      </c>
      <c r="P9" s="200" t="s">
        <v>274</v>
      </c>
    </row>
    <row r="10" spans="1:16" s="39" customFormat="1" ht="14.25" customHeight="1" thickBot="1">
      <c r="A10" s="180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181">
        <v>12</v>
      </c>
      <c r="M10" s="181">
        <v>13</v>
      </c>
      <c r="N10" s="181">
        <v>14</v>
      </c>
      <c r="O10" s="181">
        <v>15</v>
      </c>
      <c r="P10" s="182">
        <v>16</v>
      </c>
    </row>
    <row r="11" spans="1:16" s="39" customFormat="1" ht="15" customHeight="1">
      <c r="A11" s="397" t="s">
        <v>205</v>
      </c>
      <c r="B11" s="398" t="s">
        <v>881</v>
      </c>
      <c r="C11" s="399"/>
      <c r="D11" s="400">
        <f>D16+D26+D34+D44</f>
        <v>12091239</v>
      </c>
      <c r="E11" s="400">
        <f aca="true" t="shared" si="0" ref="E11:P11">E16+E26+E34+E44</f>
        <v>4571461</v>
      </c>
      <c r="F11" s="400">
        <f t="shared" si="0"/>
        <v>7519778</v>
      </c>
      <c r="G11" s="400">
        <f t="shared" si="0"/>
        <v>5555320</v>
      </c>
      <c r="H11" s="400">
        <f t="shared" si="0"/>
        <v>2374519</v>
      </c>
      <c r="I11" s="400">
        <f t="shared" si="0"/>
        <v>0</v>
      </c>
      <c r="J11" s="400">
        <f t="shared" si="0"/>
        <v>0</v>
      </c>
      <c r="K11" s="400">
        <f t="shared" si="0"/>
        <v>2374519</v>
      </c>
      <c r="L11" s="400">
        <f t="shared" si="0"/>
        <v>3180801</v>
      </c>
      <c r="M11" s="400">
        <f t="shared" si="0"/>
        <v>0</v>
      </c>
      <c r="N11" s="400">
        <f t="shared" si="0"/>
        <v>0</v>
      </c>
      <c r="O11" s="400">
        <f t="shared" si="0"/>
        <v>0</v>
      </c>
      <c r="P11" s="401">
        <f t="shared" si="0"/>
        <v>3180801</v>
      </c>
    </row>
    <row r="12" spans="1:16" s="39" customFormat="1" ht="18.75" customHeight="1">
      <c r="A12" s="402"/>
      <c r="B12" s="644" t="s">
        <v>22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5"/>
    </row>
    <row r="13" spans="1:16" s="39" customFormat="1" ht="13.5" customHeight="1">
      <c r="A13" s="356"/>
      <c r="B13" s="671" t="s">
        <v>40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3"/>
    </row>
    <row r="14" spans="1:16" s="39" customFormat="1" ht="15.75" customHeight="1">
      <c r="A14" s="356"/>
      <c r="B14" s="646" t="s">
        <v>28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7"/>
    </row>
    <row r="15" spans="1:16" s="39" customFormat="1" ht="14.25" customHeight="1">
      <c r="A15" s="356"/>
      <c r="B15" s="668" t="s">
        <v>29</v>
      </c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70"/>
    </row>
    <row r="16" spans="1:16" s="39" customFormat="1" ht="15" customHeight="1">
      <c r="A16" s="357" t="s">
        <v>276</v>
      </c>
      <c r="B16" s="40" t="s">
        <v>277</v>
      </c>
      <c r="C16" s="40" t="s">
        <v>27</v>
      </c>
      <c r="D16" s="360">
        <f>D17+D18+D21+D22</f>
        <v>6209591</v>
      </c>
      <c r="E16" s="360">
        <f aca="true" t="shared" si="1" ref="E16:P16">E17+E18+E21+E22</f>
        <v>3420219</v>
      </c>
      <c r="F16" s="360">
        <f t="shared" si="1"/>
        <v>2789372</v>
      </c>
      <c r="G16" s="360">
        <f t="shared" si="1"/>
        <v>3142250</v>
      </c>
      <c r="H16" s="360">
        <f t="shared" si="1"/>
        <v>1763855</v>
      </c>
      <c r="I16" s="360">
        <f t="shared" si="1"/>
        <v>0</v>
      </c>
      <c r="J16" s="360">
        <f t="shared" si="1"/>
        <v>0</v>
      </c>
      <c r="K16" s="360">
        <f t="shared" si="1"/>
        <v>1763855</v>
      </c>
      <c r="L16" s="360">
        <f t="shared" si="1"/>
        <v>1378395</v>
      </c>
      <c r="M16" s="360">
        <f t="shared" si="1"/>
        <v>0</v>
      </c>
      <c r="N16" s="360">
        <f t="shared" si="1"/>
        <v>0</v>
      </c>
      <c r="O16" s="360">
        <f t="shared" si="1"/>
        <v>0</v>
      </c>
      <c r="P16" s="367">
        <f t="shared" si="1"/>
        <v>1378395</v>
      </c>
    </row>
    <row r="17" spans="1:16" s="39" customFormat="1" ht="16.5" customHeight="1">
      <c r="A17" s="356"/>
      <c r="B17" s="678" t="s">
        <v>32</v>
      </c>
      <c r="C17" s="679"/>
      <c r="D17" s="354">
        <f aca="true" t="shared" si="2" ref="D17:D22">E17+F17</f>
        <v>92379</v>
      </c>
      <c r="E17" s="354">
        <v>49884</v>
      </c>
      <c r="F17" s="354">
        <v>42495</v>
      </c>
      <c r="G17" s="354"/>
      <c r="H17" s="354"/>
      <c r="I17" s="354"/>
      <c r="J17" s="354"/>
      <c r="K17" s="354"/>
      <c r="L17" s="354"/>
      <c r="M17" s="354"/>
      <c r="N17" s="354"/>
      <c r="O17" s="354"/>
      <c r="P17" s="355"/>
    </row>
    <row r="18" spans="1:16" s="39" customFormat="1" ht="15.75" customHeight="1">
      <c r="A18" s="356"/>
      <c r="B18" s="361">
        <v>2009</v>
      </c>
      <c r="C18" s="361"/>
      <c r="D18" s="362">
        <f t="shared" si="2"/>
        <v>3142250</v>
      </c>
      <c r="E18" s="362">
        <f>H18</f>
        <v>1763855</v>
      </c>
      <c r="F18" s="362">
        <f>L18</f>
        <v>1378395</v>
      </c>
      <c r="G18" s="362">
        <f>H18+L18</f>
        <v>3142250</v>
      </c>
      <c r="H18" s="362">
        <f>K18</f>
        <v>1763855</v>
      </c>
      <c r="I18" s="362"/>
      <c r="J18" s="362"/>
      <c r="K18" s="362">
        <f>K19+K20</f>
        <v>1763855</v>
      </c>
      <c r="L18" s="362">
        <f>L19</f>
        <v>1378395</v>
      </c>
      <c r="M18" s="362"/>
      <c r="N18" s="362"/>
      <c r="O18" s="362"/>
      <c r="P18" s="368">
        <f>P19</f>
        <v>1378395</v>
      </c>
    </row>
    <row r="19" spans="1:16" s="39" customFormat="1" ht="21.75" customHeight="1">
      <c r="A19" s="356"/>
      <c r="B19" s="21" t="s">
        <v>21</v>
      </c>
      <c r="C19" s="358" t="s">
        <v>33</v>
      </c>
      <c r="D19" s="354">
        <f t="shared" si="2"/>
        <v>1378395</v>
      </c>
      <c r="E19" s="354">
        <f>H19</f>
        <v>0</v>
      </c>
      <c r="F19" s="354">
        <f>L19</f>
        <v>1378395</v>
      </c>
      <c r="G19" s="354">
        <f>H19+L19</f>
        <v>1378395</v>
      </c>
      <c r="H19" s="354">
        <f>K19</f>
        <v>0</v>
      </c>
      <c r="I19" s="354"/>
      <c r="J19" s="354"/>
      <c r="K19" s="354"/>
      <c r="L19" s="354">
        <f>P19</f>
        <v>1378395</v>
      </c>
      <c r="M19" s="354"/>
      <c r="N19" s="354"/>
      <c r="O19" s="354"/>
      <c r="P19" s="355">
        <f>'Z 2 '!G43</f>
        <v>1378395</v>
      </c>
    </row>
    <row r="20" spans="1:16" s="39" customFormat="1" ht="23.25" customHeight="1">
      <c r="A20" s="356"/>
      <c r="B20" s="21" t="s">
        <v>21</v>
      </c>
      <c r="C20" s="358" t="s">
        <v>34</v>
      </c>
      <c r="D20" s="354">
        <f t="shared" si="2"/>
        <v>1763855</v>
      </c>
      <c r="E20" s="354">
        <f>H20</f>
        <v>1763855</v>
      </c>
      <c r="F20" s="354">
        <f>L20</f>
        <v>0</v>
      </c>
      <c r="G20" s="354">
        <f>H20+L20</f>
        <v>1763855</v>
      </c>
      <c r="H20" s="354">
        <f>K20</f>
        <v>1763855</v>
      </c>
      <c r="I20" s="354"/>
      <c r="J20" s="354"/>
      <c r="K20" s="354">
        <f>'Z 2 '!G44</f>
        <v>1763855</v>
      </c>
      <c r="L20" s="354"/>
      <c r="M20" s="354"/>
      <c r="N20" s="354"/>
      <c r="O20" s="354"/>
      <c r="P20" s="355"/>
    </row>
    <row r="21" spans="1:16" s="39" customFormat="1" ht="15.75" customHeight="1">
      <c r="A21" s="356"/>
      <c r="B21" s="358" t="s">
        <v>30</v>
      </c>
      <c r="C21" s="358"/>
      <c r="D21" s="354">
        <f t="shared" si="2"/>
        <v>2743948</v>
      </c>
      <c r="E21" s="354">
        <v>1481732</v>
      </c>
      <c r="F21" s="354">
        <v>1262216</v>
      </c>
      <c r="G21" s="354"/>
      <c r="H21" s="354"/>
      <c r="I21" s="354"/>
      <c r="J21" s="354"/>
      <c r="K21" s="354"/>
      <c r="L21" s="354"/>
      <c r="M21" s="354"/>
      <c r="N21" s="354"/>
      <c r="O21" s="354"/>
      <c r="P21" s="355"/>
    </row>
    <row r="22" spans="1:16" s="39" customFormat="1" ht="15.75" customHeight="1">
      <c r="A22" s="356"/>
      <c r="B22" s="358" t="s">
        <v>41</v>
      </c>
      <c r="C22" s="358"/>
      <c r="D22" s="354">
        <f t="shared" si="2"/>
        <v>231014</v>
      </c>
      <c r="E22" s="354">
        <v>124748</v>
      </c>
      <c r="F22" s="354">
        <v>106266</v>
      </c>
      <c r="G22" s="354"/>
      <c r="H22" s="354"/>
      <c r="I22" s="354"/>
      <c r="J22" s="354"/>
      <c r="K22" s="354"/>
      <c r="L22" s="354"/>
      <c r="M22" s="354"/>
      <c r="N22" s="354"/>
      <c r="O22" s="354"/>
      <c r="P22" s="355"/>
    </row>
    <row r="23" spans="1:16" s="6" customFormat="1" ht="18" customHeight="1">
      <c r="A23" s="650" t="s">
        <v>31</v>
      </c>
      <c r="B23" s="648" t="s">
        <v>512</v>
      </c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9"/>
    </row>
    <row r="24" spans="1:16" s="6" customFormat="1" ht="13.5" customHeight="1">
      <c r="A24" s="650"/>
      <c r="B24" s="646" t="s">
        <v>513</v>
      </c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7"/>
    </row>
    <row r="25" spans="1:16" s="6" customFormat="1" ht="13.5" customHeight="1">
      <c r="A25" s="650"/>
      <c r="B25" s="646" t="s">
        <v>514</v>
      </c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7"/>
    </row>
    <row r="26" spans="1:16" s="6" customFormat="1" ht="14.25" customHeight="1">
      <c r="A26" s="650"/>
      <c r="B26" s="40" t="s">
        <v>277</v>
      </c>
      <c r="C26" s="40" t="s">
        <v>516</v>
      </c>
      <c r="D26" s="136">
        <f>E26</f>
        <v>2981</v>
      </c>
      <c r="E26" s="136">
        <f>G26</f>
        <v>2981</v>
      </c>
      <c r="F26" s="136">
        <f aca="true" t="shared" si="3" ref="F26:P26">F27</f>
        <v>0</v>
      </c>
      <c r="G26" s="136">
        <f>H26</f>
        <v>2981</v>
      </c>
      <c r="H26" s="136">
        <f>K26</f>
        <v>2981</v>
      </c>
      <c r="I26" s="136">
        <f t="shared" si="3"/>
        <v>0</v>
      </c>
      <c r="J26" s="136">
        <f t="shared" si="3"/>
        <v>0</v>
      </c>
      <c r="K26" s="136">
        <f>K28</f>
        <v>2981</v>
      </c>
      <c r="L26" s="136">
        <f t="shared" si="3"/>
        <v>0</v>
      </c>
      <c r="M26" s="136">
        <f t="shared" si="3"/>
        <v>0</v>
      </c>
      <c r="N26" s="136">
        <f t="shared" si="3"/>
        <v>0</v>
      </c>
      <c r="O26" s="136">
        <f t="shared" si="3"/>
        <v>0</v>
      </c>
      <c r="P26" s="191">
        <f t="shared" si="3"/>
        <v>0</v>
      </c>
    </row>
    <row r="27" spans="1:16" s="6" customFormat="1" ht="13.5" customHeight="1">
      <c r="A27" s="650"/>
      <c r="B27" s="4" t="s">
        <v>882</v>
      </c>
      <c r="C27" s="4"/>
      <c r="D27" s="192">
        <v>0</v>
      </c>
      <c r="E27" s="192">
        <v>0</v>
      </c>
      <c r="F27" s="192">
        <v>0</v>
      </c>
      <c r="G27" s="192"/>
      <c r="H27" s="192"/>
      <c r="I27" s="193"/>
      <c r="J27" s="192">
        <v>0</v>
      </c>
      <c r="K27" s="192"/>
      <c r="L27" s="192"/>
      <c r="M27" s="192"/>
      <c r="N27" s="192">
        <v>0</v>
      </c>
      <c r="O27" s="192">
        <v>0</v>
      </c>
      <c r="P27" s="184">
        <v>0</v>
      </c>
    </row>
    <row r="28" spans="1:16" s="6" customFormat="1" ht="15.75" customHeight="1">
      <c r="A28" s="650"/>
      <c r="B28" s="363" t="s">
        <v>872</v>
      </c>
      <c r="C28" s="364"/>
      <c r="D28" s="365">
        <f>E28</f>
        <v>2981</v>
      </c>
      <c r="E28" s="365">
        <f>G28</f>
        <v>2981</v>
      </c>
      <c r="F28" s="365">
        <v>0</v>
      </c>
      <c r="G28" s="365">
        <f>H28</f>
        <v>2981</v>
      </c>
      <c r="H28" s="365">
        <f>K28</f>
        <v>2981</v>
      </c>
      <c r="I28" s="365">
        <v>0</v>
      </c>
      <c r="J28" s="365">
        <v>0</v>
      </c>
      <c r="K28" s="365">
        <f>K29</f>
        <v>2981</v>
      </c>
      <c r="L28" s="365">
        <v>0</v>
      </c>
      <c r="M28" s="365">
        <v>0</v>
      </c>
      <c r="N28" s="365">
        <v>0</v>
      </c>
      <c r="O28" s="365">
        <v>0</v>
      </c>
      <c r="P28" s="366">
        <v>0</v>
      </c>
    </row>
    <row r="29" spans="1:16" s="6" customFormat="1" ht="16.5" customHeight="1">
      <c r="A29" s="650"/>
      <c r="B29" s="22" t="s">
        <v>515</v>
      </c>
      <c r="C29" s="4" t="s">
        <v>517</v>
      </c>
      <c r="D29" s="192">
        <f>E29</f>
        <v>2981</v>
      </c>
      <c r="E29" s="192">
        <f>G29</f>
        <v>2981</v>
      </c>
      <c r="F29" s="192"/>
      <c r="G29" s="192">
        <f>K29</f>
        <v>2981</v>
      </c>
      <c r="H29" s="192">
        <f>K29</f>
        <v>2981</v>
      </c>
      <c r="I29" s="192"/>
      <c r="J29" s="192"/>
      <c r="K29" s="192">
        <v>2981</v>
      </c>
      <c r="L29" s="192"/>
      <c r="M29" s="192"/>
      <c r="N29" s="192"/>
      <c r="O29" s="192"/>
      <c r="P29" s="184"/>
    </row>
    <row r="30" spans="1:16" s="6" customFormat="1" ht="15" customHeight="1">
      <c r="A30" s="643" t="s">
        <v>35</v>
      </c>
      <c r="B30" s="648" t="s">
        <v>22</v>
      </c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9"/>
    </row>
    <row r="31" spans="1:16" s="6" customFormat="1" ht="14.25" customHeight="1">
      <c r="A31" s="641"/>
      <c r="B31" s="671" t="s">
        <v>36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3"/>
    </row>
    <row r="32" spans="1:16" s="6" customFormat="1" ht="13.5" customHeight="1">
      <c r="A32" s="641"/>
      <c r="B32" s="646" t="s">
        <v>50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7"/>
    </row>
    <row r="33" spans="1:16" s="6" customFormat="1" ht="12.75" customHeight="1">
      <c r="A33" s="641"/>
      <c r="B33" s="668" t="s">
        <v>51</v>
      </c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70"/>
    </row>
    <row r="34" spans="1:16" s="6" customFormat="1" ht="15.75" customHeight="1">
      <c r="A34" s="641"/>
      <c r="B34" s="40" t="s">
        <v>277</v>
      </c>
      <c r="C34" s="40" t="s">
        <v>534</v>
      </c>
      <c r="D34" s="136">
        <f>D35+D36+D39</f>
        <v>4285708</v>
      </c>
      <c r="E34" s="136">
        <f aca="true" t="shared" si="4" ref="E34:P34">E35+E36+E39</f>
        <v>828693</v>
      </c>
      <c r="F34" s="136">
        <f t="shared" si="4"/>
        <v>3457015</v>
      </c>
      <c r="G34" s="136">
        <f t="shared" si="4"/>
        <v>1203450</v>
      </c>
      <c r="H34" s="136">
        <f t="shared" si="4"/>
        <v>366355</v>
      </c>
      <c r="I34" s="136">
        <f t="shared" si="4"/>
        <v>0</v>
      </c>
      <c r="J34" s="136">
        <f t="shared" si="4"/>
        <v>0</v>
      </c>
      <c r="K34" s="136">
        <f t="shared" si="4"/>
        <v>366355</v>
      </c>
      <c r="L34" s="136">
        <f t="shared" si="4"/>
        <v>837095</v>
      </c>
      <c r="M34" s="136">
        <f t="shared" si="4"/>
        <v>0</v>
      </c>
      <c r="N34" s="136">
        <f t="shared" si="4"/>
        <v>0</v>
      </c>
      <c r="O34" s="136">
        <f t="shared" si="4"/>
        <v>0</v>
      </c>
      <c r="P34" s="191">
        <f t="shared" si="4"/>
        <v>837095</v>
      </c>
    </row>
    <row r="35" spans="1:16" s="6" customFormat="1" ht="15.75" customHeight="1">
      <c r="A35" s="641"/>
      <c r="B35" s="678" t="s">
        <v>32</v>
      </c>
      <c r="C35" s="679"/>
      <c r="D35" s="354">
        <f>E35+F35</f>
        <v>89042</v>
      </c>
      <c r="E35" s="354">
        <v>13356</v>
      </c>
      <c r="F35" s="354">
        <v>75686</v>
      </c>
      <c r="G35" s="359"/>
      <c r="H35" s="359"/>
      <c r="I35" s="359"/>
      <c r="J35" s="359"/>
      <c r="K35" s="359"/>
      <c r="L35" s="359"/>
      <c r="M35" s="359"/>
      <c r="N35" s="359"/>
      <c r="O35" s="359"/>
      <c r="P35" s="369"/>
    </row>
    <row r="36" spans="1:16" s="6" customFormat="1" ht="15.75" customHeight="1">
      <c r="A36" s="641"/>
      <c r="B36" s="361">
        <v>2009</v>
      </c>
      <c r="C36" s="361"/>
      <c r="D36" s="362">
        <f>D37+D38</f>
        <v>1203450</v>
      </c>
      <c r="E36" s="362">
        <f aca="true" t="shared" si="5" ref="E36:P36">E37+E38</f>
        <v>366355</v>
      </c>
      <c r="F36" s="362">
        <f t="shared" si="5"/>
        <v>837095</v>
      </c>
      <c r="G36" s="362">
        <f t="shared" si="5"/>
        <v>1203450</v>
      </c>
      <c r="H36" s="362">
        <f t="shared" si="5"/>
        <v>366355</v>
      </c>
      <c r="I36" s="362">
        <f t="shared" si="5"/>
        <v>0</v>
      </c>
      <c r="J36" s="362">
        <f t="shared" si="5"/>
        <v>0</v>
      </c>
      <c r="K36" s="362">
        <f t="shared" si="5"/>
        <v>366355</v>
      </c>
      <c r="L36" s="362">
        <f t="shared" si="5"/>
        <v>837095</v>
      </c>
      <c r="M36" s="362">
        <f t="shared" si="5"/>
        <v>0</v>
      </c>
      <c r="N36" s="362">
        <f t="shared" si="5"/>
        <v>0</v>
      </c>
      <c r="O36" s="362">
        <f t="shared" si="5"/>
        <v>0</v>
      </c>
      <c r="P36" s="368">
        <f t="shared" si="5"/>
        <v>837095</v>
      </c>
    </row>
    <row r="37" spans="1:16" s="6" customFormat="1" ht="21.75" customHeight="1">
      <c r="A37" s="641"/>
      <c r="B37" s="21" t="s">
        <v>21</v>
      </c>
      <c r="C37" s="358" t="s">
        <v>33</v>
      </c>
      <c r="D37" s="459">
        <f>E37+F37</f>
        <v>837095</v>
      </c>
      <c r="E37" s="459"/>
      <c r="F37" s="459">
        <f>L37</f>
        <v>837095</v>
      </c>
      <c r="G37" s="459">
        <f>H37+L37</f>
        <v>837095</v>
      </c>
      <c r="H37" s="459"/>
      <c r="I37" s="459"/>
      <c r="J37" s="459"/>
      <c r="K37" s="459"/>
      <c r="L37" s="459">
        <f>P37</f>
        <v>837095</v>
      </c>
      <c r="M37" s="459"/>
      <c r="N37" s="459"/>
      <c r="O37" s="459"/>
      <c r="P37" s="460">
        <f>'Z 2 '!N399</f>
        <v>837095</v>
      </c>
    </row>
    <row r="38" spans="1:16" s="6" customFormat="1" ht="21.75" customHeight="1">
      <c r="A38" s="641"/>
      <c r="B38" s="21" t="s">
        <v>21</v>
      </c>
      <c r="C38" s="358" t="s">
        <v>34</v>
      </c>
      <c r="D38" s="459">
        <f>E38+F38</f>
        <v>366355</v>
      </c>
      <c r="E38" s="459">
        <f>H38</f>
        <v>366355</v>
      </c>
      <c r="F38" s="459"/>
      <c r="G38" s="459">
        <f>H38+L38</f>
        <v>366355</v>
      </c>
      <c r="H38" s="459">
        <f>K38</f>
        <v>366355</v>
      </c>
      <c r="I38" s="459"/>
      <c r="J38" s="459"/>
      <c r="K38" s="459">
        <f>'Z 2 '!N400</f>
        <v>366355</v>
      </c>
      <c r="L38" s="459"/>
      <c r="M38" s="459"/>
      <c r="N38" s="459"/>
      <c r="O38" s="459"/>
      <c r="P38" s="460"/>
    </row>
    <row r="39" spans="1:16" s="6" customFormat="1" ht="13.5" customHeight="1">
      <c r="A39" s="642"/>
      <c r="B39" s="358" t="s">
        <v>30</v>
      </c>
      <c r="C39" s="358"/>
      <c r="D39" s="459">
        <f>E39+F39</f>
        <v>2993216</v>
      </c>
      <c r="E39" s="459">
        <v>448982</v>
      </c>
      <c r="F39" s="459">
        <v>2544234</v>
      </c>
      <c r="G39" s="459"/>
      <c r="H39" s="459"/>
      <c r="I39" s="459"/>
      <c r="J39" s="459"/>
      <c r="K39" s="459"/>
      <c r="L39" s="459"/>
      <c r="M39" s="459"/>
      <c r="N39" s="459"/>
      <c r="O39" s="459"/>
      <c r="P39" s="460"/>
    </row>
    <row r="40" spans="1:16" s="6" customFormat="1" ht="16.5" customHeight="1">
      <c r="A40" s="643" t="s">
        <v>49</v>
      </c>
      <c r="B40" s="648" t="s">
        <v>22</v>
      </c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9"/>
    </row>
    <row r="41" spans="1:16" s="6" customFormat="1" ht="17.25" customHeight="1">
      <c r="A41" s="641"/>
      <c r="B41" s="671" t="s">
        <v>36</v>
      </c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3"/>
    </row>
    <row r="42" spans="1:16" s="6" customFormat="1" ht="16.5" customHeight="1">
      <c r="A42" s="641"/>
      <c r="B42" s="646" t="s">
        <v>37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7"/>
    </row>
    <row r="43" spans="1:16" s="6" customFormat="1" ht="18" customHeight="1">
      <c r="A43" s="641"/>
      <c r="B43" s="668" t="s">
        <v>38</v>
      </c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70"/>
    </row>
    <row r="44" spans="1:16" s="6" customFormat="1" ht="15" customHeight="1">
      <c r="A44" s="641"/>
      <c r="B44" s="40" t="s">
        <v>277</v>
      </c>
      <c r="C44" s="40" t="s">
        <v>39</v>
      </c>
      <c r="D44" s="136">
        <f>D45+D46+D49</f>
        <v>1592959</v>
      </c>
      <c r="E44" s="136">
        <f aca="true" t="shared" si="6" ref="E44:P44">E45+E46+E49</f>
        <v>319568</v>
      </c>
      <c r="F44" s="136">
        <f t="shared" si="6"/>
        <v>1273391</v>
      </c>
      <c r="G44" s="136">
        <f t="shared" si="6"/>
        <v>1206639</v>
      </c>
      <c r="H44" s="136">
        <f t="shared" si="6"/>
        <v>241328</v>
      </c>
      <c r="I44" s="136">
        <f t="shared" si="6"/>
        <v>0</v>
      </c>
      <c r="J44" s="136">
        <f t="shared" si="6"/>
        <v>0</v>
      </c>
      <c r="K44" s="136">
        <f t="shared" si="6"/>
        <v>241328</v>
      </c>
      <c r="L44" s="136">
        <f t="shared" si="6"/>
        <v>965311</v>
      </c>
      <c r="M44" s="136">
        <f t="shared" si="6"/>
        <v>0</v>
      </c>
      <c r="N44" s="136">
        <f t="shared" si="6"/>
        <v>0</v>
      </c>
      <c r="O44" s="136">
        <f t="shared" si="6"/>
        <v>0</v>
      </c>
      <c r="P44" s="191">
        <f t="shared" si="6"/>
        <v>965311</v>
      </c>
    </row>
    <row r="45" spans="1:16" s="6" customFormat="1" ht="15" customHeight="1">
      <c r="A45" s="641"/>
      <c r="B45" s="678" t="s">
        <v>32</v>
      </c>
      <c r="C45" s="679"/>
      <c r="D45" s="354">
        <f>E45+F45</f>
        <v>19520</v>
      </c>
      <c r="E45" s="354">
        <v>4880</v>
      </c>
      <c r="F45" s="354">
        <v>14640</v>
      </c>
      <c r="G45" s="359"/>
      <c r="H45" s="359"/>
      <c r="I45" s="359"/>
      <c r="J45" s="359"/>
      <c r="K45" s="359"/>
      <c r="L45" s="359"/>
      <c r="M45" s="359"/>
      <c r="N45" s="359"/>
      <c r="O45" s="359"/>
      <c r="P45" s="369"/>
    </row>
    <row r="46" spans="1:16" s="6" customFormat="1" ht="15.75" customHeight="1">
      <c r="A46" s="641"/>
      <c r="B46" s="361">
        <v>2009</v>
      </c>
      <c r="C46" s="361"/>
      <c r="D46" s="362">
        <f>D47+D48</f>
        <v>1206639</v>
      </c>
      <c r="E46" s="362">
        <f aca="true" t="shared" si="7" ref="E46:P46">E47+E48</f>
        <v>241328</v>
      </c>
      <c r="F46" s="362">
        <f t="shared" si="7"/>
        <v>965311</v>
      </c>
      <c r="G46" s="362">
        <f t="shared" si="7"/>
        <v>1206639</v>
      </c>
      <c r="H46" s="362">
        <f t="shared" si="7"/>
        <v>241328</v>
      </c>
      <c r="I46" s="362">
        <f t="shared" si="7"/>
        <v>0</v>
      </c>
      <c r="J46" s="362">
        <f t="shared" si="7"/>
        <v>0</v>
      </c>
      <c r="K46" s="362">
        <f t="shared" si="7"/>
        <v>241328</v>
      </c>
      <c r="L46" s="362">
        <f t="shared" si="7"/>
        <v>965311</v>
      </c>
      <c r="M46" s="362">
        <f t="shared" si="7"/>
        <v>0</v>
      </c>
      <c r="N46" s="362">
        <f t="shared" si="7"/>
        <v>0</v>
      </c>
      <c r="O46" s="362">
        <f t="shared" si="7"/>
        <v>0</v>
      </c>
      <c r="P46" s="368">
        <f t="shared" si="7"/>
        <v>965311</v>
      </c>
    </row>
    <row r="47" spans="1:16" s="6" customFormat="1" ht="22.5">
      <c r="A47" s="641"/>
      <c r="B47" s="21" t="s">
        <v>21</v>
      </c>
      <c r="C47" s="358" t="s">
        <v>33</v>
      </c>
      <c r="D47" s="354">
        <f>E47+F47</f>
        <v>965311</v>
      </c>
      <c r="E47" s="354"/>
      <c r="F47" s="354">
        <f>L47</f>
        <v>965311</v>
      </c>
      <c r="G47" s="354">
        <f>H47+L47</f>
        <v>965311</v>
      </c>
      <c r="H47" s="354">
        <f>I47+J47+K47</f>
        <v>0</v>
      </c>
      <c r="I47" s="354"/>
      <c r="J47" s="354"/>
      <c r="K47" s="354"/>
      <c r="L47" s="354">
        <f>M47+N47+O47+P47</f>
        <v>965311</v>
      </c>
      <c r="M47" s="354"/>
      <c r="N47" s="354"/>
      <c r="O47" s="354"/>
      <c r="P47" s="355">
        <f>'Z 2 '!G406</f>
        <v>965311</v>
      </c>
    </row>
    <row r="48" spans="1:16" s="6" customFormat="1" ht="25.5" customHeight="1">
      <c r="A48" s="641"/>
      <c r="B48" s="21" t="s">
        <v>21</v>
      </c>
      <c r="C48" s="358" t="s">
        <v>34</v>
      </c>
      <c r="D48" s="354">
        <f>E48+F48</f>
        <v>241328</v>
      </c>
      <c r="E48" s="354">
        <f>H48</f>
        <v>241328</v>
      </c>
      <c r="F48" s="354"/>
      <c r="G48" s="354">
        <f>H48+L48</f>
        <v>241328</v>
      </c>
      <c r="H48" s="354">
        <f>I48+J48+K48</f>
        <v>241328</v>
      </c>
      <c r="I48" s="354"/>
      <c r="J48" s="354"/>
      <c r="K48" s="354">
        <f>'Z 2 '!G407</f>
        <v>241328</v>
      </c>
      <c r="L48" s="354">
        <f>M48+N48+O48+P48</f>
        <v>0</v>
      </c>
      <c r="M48" s="354"/>
      <c r="N48" s="354"/>
      <c r="O48" s="354"/>
      <c r="P48" s="355"/>
    </row>
    <row r="49" spans="1:16" s="6" customFormat="1" ht="18" customHeight="1">
      <c r="A49" s="642"/>
      <c r="B49" s="358" t="s">
        <v>30</v>
      </c>
      <c r="C49" s="358"/>
      <c r="D49" s="354">
        <f>E49+F49</f>
        <v>366800</v>
      </c>
      <c r="E49" s="354">
        <v>73360</v>
      </c>
      <c r="F49" s="354">
        <v>293440</v>
      </c>
      <c r="G49" s="359"/>
      <c r="H49" s="359"/>
      <c r="I49" s="359"/>
      <c r="J49" s="359"/>
      <c r="K49" s="359"/>
      <c r="L49" s="359"/>
      <c r="M49" s="359"/>
      <c r="N49" s="359"/>
      <c r="O49" s="359"/>
      <c r="P49" s="369"/>
    </row>
    <row r="50" spans="1:16" s="6" customFormat="1" ht="19.5" customHeight="1">
      <c r="A50" s="455">
        <v>69</v>
      </c>
      <c r="B50" s="43" t="s">
        <v>887</v>
      </c>
      <c r="C50" s="43"/>
      <c r="D50" s="461">
        <f>D54+D79+D89+D96+D119+D141+D165+D189+D213+D236+D259+D280+D296+D320+D352+D375+D402</f>
        <v>5076867</v>
      </c>
      <c r="E50" s="461">
        <f aca="true" t="shared" si="8" ref="E50:P50">E54+E79+E89+E96+E119+E141+E165+E189+E213+E236+E259+E280+E296+E320+E352+E375+E402</f>
        <v>734723</v>
      </c>
      <c r="F50" s="461">
        <f t="shared" si="8"/>
        <v>4342144</v>
      </c>
      <c r="G50" s="461">
        <f t="shared" si="8"/>
        <v>2154242</v>
      </c>
      <c r="H50" s="461">
        <f t="shared" si="8"/>
        <v>315899</v>
      </c>
      <c r="I50" s="461">
        <f t="shared" si="8"/>
        <v>0</v>
      </c>
      <c r="J50" s="461">
        <f t="shared" si="8"/>
        <v>0</v>
      </c>
      <c r="K50" s="461">
        <f t="shared" si="8"/>
        <v>315899</v>
      </c>
      <c r="L50" s="461">
        <f t="shared" si="8"/>
        <v>1838343</v>
      </c>
      <c r="M50" s="461">
        <f t="shared" si="8"/>
        <v>0</v>
      </c>
      <c r="N50" s="461">
        <f t="shared" si="8"/>
        <v>0</v>
      </c>
      <c r="O50" s="461">
        <f t="shared" si="8"/>
        <v>0</v>
      </c>
      <c r="P50" s="461">
        <f t="shared" si="8"/>
        <v>1838343</v>
      </c>
    </row>
    <row r="51" spans="1:16" s="6" customFormat="1" ht="12.75">
      <c r="A51" s="643" t="s">
        <v>883</v>
      </c>
      <c r="B51" s="651" t="s">
        <v>691</v>
      </c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3"/>
    </row>
    <row r="52" spans="1:16" s="6" customFormat="1" ht="12.75">
      <c r="A52" s="641"/>
      <c r="B52" s="646" t="s">
        <v>689</v>
      </c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7"/>
    </row>
    <row r="53" spans="1:16" s="6" customFormat="1" ht="12.75">
      <c r="A53" s="641"/>
      <c r="B53" s="646" t="s">
        <v>9</v>
      </c>
      <c r="C53" s="646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7"/>
    </row>
    <row r="54" spans="1:16" s="6" customFormat="1" ht="12.75">
      <c r="A54" s="641"/>
      <c r="B54" s="40" t="s">
        <v>277</v>
      </c>
      <c r="C54" s="40" t="s">
        <v>692</v>
      </c>
      <c r="D54" s="136">
        <f>D55+D56</f>
        <v>1200000</v>
      </c>
      <c r="E54" s="136">
        <f aca="true" t="shared" si="9" ref="E54:P54">E55+E56</f>
        <v>179999</v>
      </c>
      <c r="F54" s="136">
        <f t="shared" si="9"/>
        <v>1020001</v>
      </c>
      <c r="G54" s="136">
        <f t="shared" si="9"/>
        <v>642440</v>
      </c>
      <c r="H54" s="136">
        <f t="shared" si="9"/>
        <v>96365</v>
      </c>
      <c r="I54" s="136">
        <f t="shared" si="9"/>
        <v>0</v>
      </c>
      <c r="J54" s="136">
        <f t="shared" si="9"/>
        <v>0</v>
      </c>
      <c r="K54" s="136">
        <f t="shared" si="9"/>
        <v>96365</v>
      </c>
      <c r="L54" s="136">
        <f t="shared" si="9"/>
        <v>546075</v>
      </c>
      <c r="M54" s="136">
        <f t="shared" si="9"/>
        <v>0</v>
      </c>
      <c r="N54" s="136">
        <f t="shared" si="9"/>
        <v>0</v>
      </c>
      <c r="O54" s="136">
        <f t="shared" si="9"/>
        <v>0</v>
      </c>
      <c r="P54" s="191">
        <f t="shared" si="9"/>
        <v>546075</v>
      </c>
    </row>
    <row r="55" spans="1:16" s="6" customFormat="1" ht="12.75">
      <c r="A55" s="641"/>
      <c r="B55" s="4" t="s">
        <v>882</v>
      </c>
      <c r="C55" s="4"/>
      <c r="D55" s="194">
        <f>E55+F55</f>
        <v>557560</v>
      </c>
      <c r="E55" s="194">
        <v>83634</v>
      </c>
      <c r="F55" s="194">
        <v>473926</v>
      </c>
      <c r="G55" s="192"/>
      <c r="H55" s="194"/>
      <c r="I55" s="192"/>
      <c r="J55" s="192"/>
      <c r="K55" s="192"/>
      <c r="L55" s="194"/>
      <c r="M55" s="192"/>
      <c r="N55" s="192"/>
      <c r="O55" s="192"/>
      <c r="P55" s="184"/>
    </row>
    <row r="56" spans="1:16" s="6" customFormat="1" ht="12.75">
      <c r="A56" s="641"/>
      <c r="B56" s="363" t="s">
        <v>872</v>
      </c>
      <c r="C56" s="364"/>
      <c r="D56" s="365">
        <f aca="true" t="shared" si="10" ref="D56:D74">E56+F56</f>
        <v>642440</v>
      </c>
      <c r="E56" s="365">
        <f aca="true" t="shared" si="11" ref="E56:E74">H56</f>
        <v>96365</v>
      </c>
      <c r="F56" s="365">
        <f aca="true" t="shared" si="12" ref="F56:F74">L56</f>
        <v>546075</v>
      </c>
      <c r="G56" s="393">
        <f aca="true" t="shared" si="13" ref="G56:G74">H56+L56</f>
        <v>642440</v>
      </c>
      <c r="H56" s="365">
        <f aca="true" t="shared" si="14" ref="H56:H74">K56</f>
        <v>96365</v>
      </c>
      <c r="I56" s="365">
        <f aca="true" t="shared" si="15" ref="I56:O56">SUM(I57:I72)</f>
        <v>0</v>
      </c>
      <c r="J56" s="365">
        <f t="shared" si="15"/>
        <v>0</v>
      </c>
      <c r="K56" s="365">
        <f>SUM(K57:K74)</f>
        <v>96365</v>
      </c>
      <c r="L56" s="365">
        <f>SUM(L57:L74)</f>
        <v>546075</v>
      </c>
      <c r="M56" s="365">
        <f t="shared" si="15"/>
        <v>0</v>
      </c>
      <c r="N56" s="365">
        <f t="shared" si="15"/>
        <v>0</v>
      </c>
      <c r="O56" s="365">
        <f t="shared" si="15"/>
        <v>0</v>
      </c>
      <c r="P56" s="366">
        <f>SUM(P57:P74)</f>
        <v>546075</v>
      </c>
    </row>
    <row r="57" spans="1:16" s="6" customFormat="1" ht="12.75">
      <c r="A57" s="641"/>
      <c r="B57" s="21" t="s">
        <v>803</v>
      </c>
      <c r="C57" s="22" t="s">
        <v>518</v>
      </c>
      <c r="D57" s="194">
        <f t="shared" si="10"/>
        <v>4331</v>
      </c>
      <c r="E57" s="194">
        <f t="shared" si="11"/>
        <v>0</v>
      </c>
      <c r="F57" s="194">
        <f t="shared" si="12"/>
        <v>4331</v>
      </c>
      <c r="G57" s="192">
        <f t="shared" si="13"/>
        <v>4331</v>
      </c>
      <c r="H57" s="194">
        <f t="shared" si="14"/>
        <v>0</v>
      </c>
      <c r="I57" s="192"/>
      <c r="J57" s="192"/>
      <c r="K57" s="192"/>
      <c r="L57" s="194">
        <f>M57+N57+O57+P57</f>
        <v>4331</v>
      </c>
      <c r="M57" s="192"/>
      <c r="N57" s="192"/>
      <c r="O57" s="192"/>
      <c r="P57" s="184">
        <f>'Z 2 '!G151</f>
        <v>4331</v>
      </c>
    </row>
    <row r="58" spans="1:16" s="6" customFormat="1" ht="12.75">
      <c r="A58" s="641"/>
      <c r="B58" s="21" t="s">
        <v>803</v>
      </c>
      <c r="C58" s="22" t="s">
        <v>519</v>
      </c>
      <c r="D58" s="194">
        <f t="shared" si="10"/>
        <v>764</v>
      </c>
      <c r="E58" s="194">
        <f t="shared" si="11"/>
        <v>764</v>
      </c>
      <c r="F58" s="194">
        <f t="shared" si="12"/>
        <v>0</v>
      </c>
      <c r="G58" s="192">
        <f t="shared" si="13"/>
        <v>764</v>
      </c>
      <c r="H58" s="194">
        <f t="shared" si="14"/>
        <v>764</v>
      </c>
      <c r="I58" s="192"/>
      <c r="J58" s="192"/>
      <c r="K58" s="192">
        <f>'Z 2 '!G152</f>
        <v>764</v>
      </c>
      <c r="L58" s="194">
        <f aca="true" t="shared" si="16" ref="L58:L74">M58+N58+O58+P58</f>
        <v>0</v>
      </c>
      <c r="M58" s="192"/>
      <c r="N58" s="192"/>
      <c r="O58" s="192"/>
      <c r="P58" s="184"/>
    </row>
    <row r="59" spans="1:16" s="6" customFormat="1" ht="12.75">
      <c r="A59" s="641"/>
      <c r="B59" s="21" t="s">
        <v>747</v>
      </c>
      <c r="C59" s="22" t="s">
        <v>520</v>
      </c>
      <c r="D59" s="194">
        <f t="shared" si="10"/>
        <v>714</v>
      </c>
      <c r="E59" s="194">
        <f t="shared" si="11"/>
        <v>0</v>
      </c>
      <c r="F59" s="194">
        <f t="shared" si="12"/>
        <v>714</v>
      </c>
      <c r="G59" s="192">
        <f t="shared" si="13"/>
        <v>714</v>
      </c>
      <c r="H59" s="194">
        <f t="shared" si="14"/>
        <v>0</v>
      </c>
      <c r="I59" s="192"/>
      <c r="J59" s="192"/>
      <c r="K59" s="192"/>
      <c r="L59" s="194">
        <f t="shared" si="16"/>
        <v>714</v>
      </c>
      <c r="M59" s="192"/>
      <c r="N59" s="192"/>
      <c r="O59" s="192"/>
      <c r="P59" s="184">
        <f>'Z 2 '!G153</f>
        <v>714</v>
      </c>
    </row>
    <row r="60" spans="1:16" s="6" customFormat="1" ht="12.75">
      <c r="A60" s="641"/>
      <c r="B60" s="21" t="s">
        <v>747</v>
      </c>
      <c r="C60" s="22" t="s">
        <v>521</v>
      </c>
      <c r="D60" s="194">
        <f t="shared" si="10"/>
        <v>126</v>
      </c>
      <c r="E60" s="194">
        <f t="shared" si="11"/>
        <v>126</v>
      </c>
      <c r="F60" s="194">
        <f t="shared" si="12"/>
        <v>0</v>
      </c>
      <c r="G60" s="192">
        <f t="shared" si="13"/>
        <v>126</v>
      </c>
      <c r="H60" s="194">
        <f t="shared" si="14"/>
        <v>126</v>
      </c>
      <c r="I60" s="192"/>
      <c r="J60" s="192"/>
      <c r="K60" s="192">
        <f>'Z 2 '!G154</f>
        <v>126</v>
      </c>
      <c r="L60" s="194">
        <f t="shared" si="16"/>
        <v>0</v>
      </c>
      <c r="M60" s="192"/>
      <c r="N60" s="192"/>
      <c r="O60" s="192"/>
      <c r="P60" s="184"/>
    </row>
    <row r="61" spans="1:16" s="6" customFormat="1" ht="12.75">
      <c r="A61" s="641"/>
      <c r="B61" s="21" t="s">
        <v>145</v>
      </c>
      <c r="C61" s="22" t="s">
        <v>522</v>
      </c>
      <c r="D61" s="194">
        <f t="shared" si="10"/>
        <v>52084</v>
      </c>
      <c r="E61" s="194">
        <f t="shared" si="11"/>
        <v>0</v>
      </c>
      <c r="F61" s="194">
        <f t="shared" si="12"/>
        <v>52084</v>
      </c>
      <c r="G61" s="192">
        <f t="shared" si="13"/>
        <v>52084</v>
      </c>
      <c r="H61" s="194">
        <f t="shared" si="14"/>
        <v>0</v>
      </c>
      <c r="I61" s="192"/>
      <c r="J61" s="192"/>
      <c r="K61" s="192"/>
      <c r="L61" s="194">
        <f t="shared" si="16"/>
        <v>52084</v>
      </c>
      <c r="M61" s="192"/>
      <c r="N61" s="192"/>
      <c r="O61" s="192"/>
      <c r="P61" s="184">
        <f>'Z 2 '!G156</f>
        <v>52084</v>
      </c>
    </row>
    <row r="62" spans="1:16" s="6" customFormat="1" ht="12.75">
      <c r="A62" s="641"/>
      <c r="B62" s="21" t="s">
        <v>145</v>
      </c>
      <c r="C62" s="22" t="s">
        <v>523</v>
      </c>
      <c r="D62" s="194">
        <f t="shared" si="10"/>
        <v>9191</v>
      </c>
      <c r="E62" s="194">
        <f t="shared" si="11"/>
        <v>9191</v>
      </c>
      <c r="F62" s="194">
        <f t="shared" si="12"/>
        <v>0</v>
      </c>
      <c r="G62" s="192">
        <f t="shared" si="13"/>
        <v>9191</v>
      </c>
      <c r="H62" s="194">
        <f t="shared" si="14"/>
        <v>9191</v>
      </c>
      <c r="I62" s="192"/>
      <c r="J62" s="192"/>
      <c r="K62" s="192">
        <f>'Z 2 '!G157</f>
        <v>9191</v>
      </c>
      <c r="L62" s="194">
        <f t="shared" si="16"/>
        <v>0</v>
      </c>
      <c r="M62" s="192"/>
      <c r="N62" s="192"/>
      <c r="O62" s="192"/>
      <c r="P62" s="184"/>
    </row>
    <row r="63" spans="1:16" s="6" customFormat="1" ht="12.75">
      <c r="A63" s="641"/>
      <c r="B63" s="21" t="s">
        <v>749</v>
      </c>
      <c r="C63" s="22" t="s">
        <v>524</v>
      </c>
      <c r="D63" s="194">
        <f t="shared" si="10"/>
        <v>4425</v>
      </c>
      <c r="E63" s="194">
        <f t="shared" si="11"/>
        <v>0</v>
      </c>
      <c r="F63" s="194">
        <f t="shared" si="12"/>
        <v>4425</v>
      </c>
      <c r="G63" s="192">
        <f t="shared" si="13"/>
        <v>4425</v>
      </c>
      <c r="H63" s="194">
        <f t="shared" si="14"/>
        <v>0</v>
      </c>
      <c r="I63" s="192"/>
      <c r="J63" s="192"/>
      <c r="K63" s="192"/>
      <c r="L63" s="194">
        <f t="shared" si="16"/>
        <v>4425</v>
      </c>
      <c r="M63" s="192"/>
      <c r="N63" s="192"/>
      <c r="O63" s="192"/>
      <c r="P63" s="184">
        <f>'Z 2 '!G159</f>
        <v>4425</v>
      </c>
    </row>
    <row r="64" spans="1:16" s="6" customFormat="1" ht="12.75">
      <c r="A64" s="641"/>
      <c r="B64" s="21" t="s">
        <v>749</v>
      </c>
      <c r="C64" s="22" t="s">
        <v>525</v>
      </c>
      <c r="D64" s="194">
        <f t="shared" si="10"/>
        <v>781</v>
      </c>
      <c r="E64" s="194">
        <f t="shared" si="11"/>
        <v>781</v>
      </c>
      <c r="F64" s="194">
        <f t="shared" si="12"/>
        <v>0</v>
      </c>
      <c r="G64" s="192">
        <f t="shared" si="13"/>
        <v>781</v>
      </c>
      <c r="H64" s="194">
        <f t="shared" si="14"/>
        <v>781</v>
      </c>
      <c r="I64" s="192"/>
      <c r="J64" s="192"/>
      <c r="K64" s="192">
        <f>'Z 2 '!G160</f>
        <v>781</v>
      </c>
      <c r="L64" s="194">
        <f t="shared" si="16"/>
        <v>0</v>
      </c>
      <c r="M64" s="192"/>
      <c r="N64" s="192"/>
      <c r="O64" s="192"/>
      <c r="P64" s="184"/>
    </row>
    <row r="65" spans="1:16" s="6" customFormat="1" ht="12.75">
      <c r="A65" s="641"/>
      <c r="B65" s="23" t="s">
        <v>823</v>
      </c>
      <c r="C65" s="22" t="s">
        <v>526</v>
      </c>
      <c r="D65" s="194">
        <f t="shared" si="10"/>
        <v>478854</v>
      </c>
      <c r="E65" s="194">
        <f t="shared" si="11"/>
        <v>0</v>
      </c>
      <c r="F65" s="194">
        <f t="shared" si="12"/>
        <v>478854</v>
      </c>
      <c r="G65" s="192">
        <f t="shared" si="13"/>
        <v>478854</v>
      </c>
      <c r="H65" s="194">
        <f t="shared" si="14"/>
        <v>0</v>
      </c>
      <c r="I65" s="192"/>
      <c r="J65" s="192"/>
      <c r="K65" s="192"/>
      <c r="L65" s="194">
        <f t="shared" si="16"/>
        <v>478854</v>
      </c>
      <c r="M65" s="192"/>
      <c r="N65" s="192"/>
      <c r="O65" s="192"/>
      <c r="P65" s="184">
        <f>'Z 2 '!G162</f>
        <v>478854</v>
      </c>
    </row>
    <row r="66" spans="1:16" s="6" customFormat="1" ht="12.75">
      <c r="A66" s="641"/>
      <c r="B66" s="23" t="s">
        <v>823</v>
      </c>
      <c r="C66" s="22" t="s">
        <v>527</v>
      </c>
      <c r="D66" s="194">
        <f t="shared" si="10"/>
        <v>84503</v>
      </c>
      <c r="E66" s="194">
        <f t="shared" si="11"/>
        <v>84503</v>
      </c>
      <c r="F66" s="194">
        <f t="shared" si="12"/>
        <v>0</v>
      </c>
      <c r="G66" s="192">
        <f t="shared" si="13"/>
        <v>84503</v>
      </c>
      <c r="H66" s="194">
        <f t="shared" si="14"/>
        <v>84503</v>
      </c>
      <c r="I66" s="192"/>
      <c r="J66" s="192"/>
      <c r="K66" s="192">
        <f>'Z 2 '!G163</f>
        <v>84503</v>
      </c>
      <c r="L66" s="194">
        <f t="shared" si="16"/>
        <v>0</v>
      </c>
      <c r="M66" s="192"/>
      <c r="N66" s="192"/>
      <c r="O66" s="192"/>
      <c r="P66" s="184"/>
    </row>
    <row r="67" spans="1:16" s="6" customFormat="1" ht="12.75">
      <c r="A67" s="641"/>
      <c r="B67" s="49" t="s">
        <v>483</v>
      </c>
      <c r="C67" s="22" t="s">
        <v>488</v>
      </c>
      <c r="D67" s="194">
        <f t="shared" si="10"/>
        <v>3048</v>
      </c>
      <c r="E67" s="194">
        <f t="shared" si="11"/>
        <v>0</v>
      </c>
      <c r="F67" s="194">
        <f t="shared" si="12"/>
        <v>3048</v>
      </c>
      <c r="G67" s="192">
        <f t="shared" si="13"/>
        <v>3048</v>
      </c>
      <c r="H67" s="194">
        <f t="shared" si="14"/>
        <v>0</v>
      </c>
      <c r="I67" s="192"/>
      <c r="J67" s="192"/>
      <c r="K67" s="192"/>
      <c r="L67" s="194">
        <f t="shared" si="16"/>
        <v>3048</v>
      </c>
      <c r="M67" s="192"/>
      <c r="N67" s="192"/>
      <c r="O67" s="192"/>
      <c r="P67" s="184">
        <f>'Z 2 '!G165</f>
        <v>3048</v>
      </c>
    </row>
    <row r="68" spans="1:16" s="6" customFormat="1" ht="12.75">
      <c r="A68" s="641"/>
      <c r="B68" s="49" t="s">
        <v>483</v>
      </c>
      <c r="C68" s="22" t="s">
        <v>489</v>
      </c>
      <c r="D68" s="194">
        <f t="shared" si="10"/>
        <v>538</v>
      </c>
      <c r="E68" s="194">
        <f t="shared" si="11"/>
        <v>538</v>
      </c>
      <c r="F68" s="194">
        <f t="shared" si="12"/>
        <v>0</v>
      </c>
      <c r="G68" s="192">
        <f t="shared" si="13"/>
        <v>538</v>
      </c>
      <c r="H68" s="194">
        <f t="shared" si="14"/>
        <v>538</v>
      </c>
      <c r="I68" s="192"/>
      <c r="J68" s="192"/>
      <c r="K68" s="192">
        <f>'Z 2 '!G166</f>
        <v>538</v>
      </c>
      <c r="L68" s="194">
        <f t="shared" si="16"/>
        <v>0</v>
      </c>
      <c r="M68" s="192"/>
      <c r="N68" s="192"/>
      <c r="O68" s="192"/>
      <c r="P68" s="184"/>
    </row>
    <row r="69" spans="1:16" s="6" customFormat="1" ht="12.75">
      <c r="A69" s="641"/>
      <c r="B69" s="21" t="s">
        <v>429</v>
      </c>
      <c r="C69" s="22" t="s">
        <v>528</v>
      </c>
      <c r="D69" s="194">
        <f t="shared" si="10"/>
        <v>1056</v>
      </c>
      <c r="E69" s="194">
        <f t="shared" si="11"/>
        <v>0</v>
      </c>
      <c r="F69" s="194">
        <f t="shared" si="12"/>
        <v>1056</v>
      </c>
      <c r="G69" s="192">
        <f t="shared" si="13"/>
        <v>1056</v>
      </c>
      <c r="H69" s="194">
        <f t="shared" si="14"/>
        <v>0</v>
      </c>
      <c r="I69" s="192"/>
      <c r="J69" s="192"/>
      <c r="K69" s="192"/>
      <c r="L69" s="194">
        <f t="shared" si="16"/>
        <v>1056</v>
      </c>
      <c r="M69" s="192"/>
      <c r="N69" s="192"/>
      <c r="O69" s="192"/>
      <c r="P69" s="184">
        <f>'Z 2 '!G167</f>
        <v>1056</v>
      </c>
    </row>
    <row r="70" spans="1:16" s="6" customFormat="1" ht="12.75">
      <c r="A70" s="641"/>
      <c r="B70" s="21" t="s">
        <v>429</v>
      </c>
      <c r="C70" s="22" t="s">
        <v>529</v>
      </c>
      <c r="D70" s="194">
        <f t="shared" si="10"/>
        <v>186</v>
      </c>
      <c r="E70" s="194">
        <f t="shared" si="11"/>
        <v>186</v>
      </c>
      <c r="F70" s="194">
        <f t="shared" si="12"/>
        <v>0</v>
      </c>
      <c r="G70" s="192">
        <f t="shared" si="13"/>
        <v>186</v>
      </c>
      <c r="H70" s="194">
        <f t="shared" si="14"/>
        <v>186</v>
      </c>
      <c r="I70" s="192"/>
      <c r="J70" s="192"/>
      <c r="K70" s="192">
        <f>'Z 2 '!G168</f>
        <v>186</v>
      </c>
      <c r="L70" s="194">
        <f t="shared" si="16"/>
        <v>0</v>
      </c>
      <c r="M70" s="192"/>
      <c r="N70" s="192"/>
      <c r="O70" s="192"/>
      <c r="P70" s="184"/>
    </row>
    <row r="71" spans="1:16" s="6" customFormat="1" ht="12.75">
      <c r="A71" s="641"/>
      <c r="B71" s="21" t="s">
        <v>696</v>
      </c>
      <c r="C71" s="22" t="s">
        <v>530</v>
      </c>
      <c r="D71" s="194">
        <f t="shared" si="10"/>
        <v>373</v>
      </c>
      <c r="E71" s="194">
        <f t="shared" si="11"/>
        <v>0</v>
      </c>
      <c r="F71" s="194">
        <f t="shared" si="12"/>
        <v>373</v>
      </c>
      <c r="G71" s="192">
        <f t="shared" si="13"/>
        <v>373</v>
      </c>
      <c r="H71" s="194">
        <f t="shared" si="14"/>
        <v>0</v>
      </c>
      <c r="I71" s="192"/>
      <c r="J71" s="192"/>
      <c r="K71" s="192"/>
      <c r="L71" s="194">
        <f t="shared" si="16"/>
        <v>373</v>
      </c>
      <c r="M71" s="192"/>
      <c r="N71" s="192"/>
      <c r="O71" s="192"/>
      <c r="P71" s="184">
        <f>'Z 2 '!G170</f>
        <v>373</v>
      </c>
    </row>
    <row r="72" spans="1:16" s="6" customFormat="1" ht="12.75">
      <c r="A72" s="641"/>
      <c r="B72" s="21" t="s">
        <v>696</v>
      </c>
      <c r="C72" s="22" t="s">
        <v>531</v>
      </c>
      <c r="D72" s="194">
        <f t="shared" si="10"/>
        <v>66</v>
      </c>
      <c r="E72" s="194">
        <f t="shared" si="11"/>
        <v>66</v>
      </c>
      <c r="F72" s="194">
        <f t="shared" si="12"/>
        <v>0</v>
      </c>
      <c r="G72" s="192">
        <f t="shared" si="13"/>
        <v>66</v>
      </c>
      <c r="H72" s="194">
        <f t="shared" si="14"/>
        <v>66</v>
      </c>
      <c r="I72" s="192"/>
      <c r="J72" s="192"/>
      <c r="K72" s="192">
        <f>'Z 2 '!G171</f>
        <v>66</v>
      </c>
      <c r="L72" s="194">
        <f t="shared" si="16"/>
        <v>0</v>
      </c>
      <c r="M72" s="192"/>
      <c r="N72" s="192"/>
      <c r="O72" s="192"/>
      <c r="P72" s="184"/>
    </row>
    <row r="73" spans="1:16" s="6" customFormat="1" ht="12.75">
      <c r="A73" s="641"/>
      <c r="B73" s="21" t="s">
        <v>697</v>
      </c>
      <c r="C73" s="22" t="s">
        <v>490</v>
      </c>
      <c r="D73" s="194">
        <f t="shared" si="10"/>
        <v>1190</v>
      </c>
      <c r="E73" s="194">
        <f t="shared" si="11"/>
        <v>0</v>
      </c>
      <c r="F73" s="194">
        <f t="shared" si="12"/>
        <v>1190</v>
      </c>
      <c r="G73" s="192">
        <f t="shared" si="13"/>
        <v>1190</v>
      </c>
      <c r="H73" s="194">
        <f t="shared" si="14"/>
        <v>0</v>
      </c>
      <c r="I73" s="192"/>
      <c r="J73" s="192"/>
      <c r="K73" s="192"/>
      <c r="L73" s="194">
        <f t="shared" si="16"/>
        <v>1190</v>
      </c>
      <c r="M73" s="192"/>
      <c r="N73" s="192"/>
      <c r="O73" s="192"/>
      <c r="P73" s="184">
        <f>'Z 2 '!G172</f>
        <v>1190</v>
      </c>
    </row>
    <row r="74" spans="1:16" s="6" customFormat="1" ht="12.75">
      <c r="A74" s="642"/>
      <c r="B74" s="21" t="s">
        <v>697</v>
      </c>
      <c r="C74" s="22" t="s">
        <v>491</v>
      </c>
      <c r="D74" s="194">
        <f t="shared" si="10"/>
        <v>210</v>
      </c>
      <c r="E74" s="194">
        <f t="shared" si="11"/>
        <v>210</v>
      </c>
      <c r="F74" s="194">
        <f t="shared" si="12"/>
        <v>0</v>
      </c>
      <c r="G74" s="192">
        <f t="shared" si="13"/>
        <v>210</v>
      </c>
      <c r="H74" s="194">
        <f t="shared" si="14"/>
        <v>210</v>
      </c>
      <c r="I74" s="192"/>
      <c r="J74" s="192"/>
      <c r="K74" s="192">
        <f>'Z 2 '!G173</f>
        <v>210</v>
      </c>
      <c r="L74" s="194">
        <f t="shared" si="16"/>
        <v>0</v>
      </c>
      <c r="M74" s="192"/>
      <c r="N74" s="192"/>
      <c r="O74" s="192"/>
      <c r="P74" s="184"/>
    </row>
    <row r="75" spans="1:16" s="6" customFormat="1" ht="12.75">
      <c r="A75" s="643" t="s">
        <v>884</v>
      </c>
      <c r="B75" s="644" t="s">
        <v>608</v>
      </c>
      <c r="C75" s="644"/>
      <c r="D75" s="644"/>
      <c r="E75" s="644"/>
      <c r="F75" s="644"/>
      <c r="G75" s="644"/>
      <c r="H75" s="644"/>
      <c r="I75" s="644"/>
      <c r="J75" s="644"/>
      <c r="K75" s="644"/>
      <c r="L75" s="644"/>
      <c r="M75" s="644"/>
      <c r="N75" s="644"/>
      <c r="O75" s="644"/>
      <c r="P75" s="645"/>
    </row>
    <row r="76" spans="1:16" s="6" customFormat="1" ht="12.75">
      <c r="A76" s="641"/>
      <c r="B76" s="646" t="s">
        <v>609</v>
      </c>
      <c r="C76" s="646"/>
      <c r="D76" s="646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7"/>
    </row>
    <row r="77" spans="1:16" s="6" customFormat="1" ht="12.75">
      <c r="A77" s="641"/>
      <c r="B77" s="646" t="s">
        <v>610</v>
      </c>
      <c r="C77" s="646"/>
      <c r="D77" s="646"/>
      <c r="E77" s="646"/>
      <c r="F77" s="646"/>
      <c r="G77" s="646"/>
      <c r="H77" s="646"/>
      <c r="I77" s="646"/>
      <c r="J77" s="646"/>
      <c r="K77" s="646"/>
      <c r="L77" s="646"/>
      <c r="M77" s="646"/>
      <c r="N77" s="646"/>
      <c r="O77" s="646"/>
      <c r="P77" s="647"/>
    </row>
    <row r="78" spans="1:16" s="6" customFormat="1" ht="12.75">
      <c r="A78" s="641"/>
      <c r="B78" s="637" t="s">
        <v>611</v>
      </c>
      <c r="C78" s="638"/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9"/>
    </row>
    <row r="79" spans="1:16" s="6" customFormat="1" ht="12.75">
      <c r="A79" s="641"/>
      <c r="B79" s="40" t="s">
        <v>277</v>
      </c>
      <c r="C79" s="40" t="s">
        <v>692</v>
      </c>
      <c r="D79" s="136">
        <f>D80+D82+D83</f>
        <v>35000</v>
      </c>
      <c r="E79" s="136">
        <f aca="true" t="shared" si="17" ref="E79:P79">E80+E82+E83</f>
        <v>35000</v>
      </c>
      <c r="F79" s="136">
        <f t="shared" si="17"/>
        <v>0</v>
      </c>
      <c r="G79" s="136">
        <f t="shared" si="17"/>
        <v>976</v>
      </c>
      <c r="H79" s="136">
        <f t="shared" si="17"/>
        <v>976</v>
      </c>
      <c r="I79" s="136">
        <f t="shared" si="17"/>
        <v>0</v>
      </c>
      <c r="J79" s="136">
        <f t="shared" si="17"/>
        <v>0</v>
      </c>
      <c r="K79" s="136">
        <f t="shared" si="17"/>
        <v>976</v>
      </c>
      <c r="L79" s="136">
        <f t="shared" si="17"/>
        <v>0</v>
      </c>
      <c r="M79" s="136">
        <f t="shared" si="17"/>
        <v>0</v>
      </c>
      <c r="N79" s="136">
        <f t="shared" si="17"/>
        <v>0</v>
      </c>
      <c r="O79" s="136">
        <f t="shared" si="17"/>
        <v>0</v>
      </c>
      <c r="P79" s="191">
        <f t="shared" si="17"/>
        <v>0</v>
      </c>
    </row>
    <row r="80" spans="1:16" s="6" customFormat="1" ht="12.75">
      <c r="A80" s="641"/>
      <c r="B80" s="454" t="s">
        <v>872</v>
      </c>
      <c r="C80" s="391"/>
      <c r="D80" s="394">
        <f>SUM(D81:D81)</f>
        <v>976</v>
      </c>
      <c r="E80" s="394">
        <f aca="true" t="shared" si="18" ref="E80:P80">SUM(E81:E81)</f>
        <v>976</v>
      </c>
      <c r="F80" s="394">
        <f t="shared" si="18"/>
        <v>0</v>
      </c>
      <c r="G80" s="394">
        <f t="shared" si="18"/>
        <v>976</v>
      </c>
      <c r="H80" s="394">
        <f t="shared" si="18"/>
        <v>976</v>
      </c>
      <c r="I80" s="394">
        <f t="shared" si="18"/>
        <v>0</v>
      </c>
      <c r="J80" s="394">
        <f t="shared" si="18"/>
        <v>0</v>
      </c>
      <c r="K80" s="394">
        <f t="shared" si="18"/>
        <v>976</v>
      </c>
      <c r="L80" s="394">
        <f t="shared" si="18"/>
        <v>0</v>
      </c>
      <c r="M80" s="394">
        <f t="shared" si="18"/>
        <v>0</v>
      </c>
      <c r="N80" s="394">
        <f t="shared" si="18"/>
        <v>0</v>
      </c>
      <c r="O80" s="394">
        <f t="shared" si="18"/>
        <v>0</v>
      </c>
      <c r="P80" s="394">
        <f t="shared" si="18"/>
        <v>0</v>
      </c>
    </row>
    <row r="81" spans="1:16" s="6" customFormat="1" ht="45" customHeight="1">
      <c r="A81" s="641"/>
      <c r="B81" s="21" t="s">
        <v>613</v>
      </c>
      <c r="C81" s="22" t="s">
        <v>612</v>
      </c>
      <c r="D81" s="194">
        <f>E81</f>
        <v>976</v>
      </c>
      <c r="E81" s="194">
        <f>H81</f>
        <v>976</v>
      </c>
      <c r="F81" s="194"/>
      <c r="G81" s="192">
        <f>H81</f>
        <v>976</v>
      </c>
      <c r="H81" s="194">
        <f>K81</f>
        <v>976</v>
      </c>
      <c r="I81" s="192"/>
      <c r="J81" s="192"/>
      <c r="K81" s="192">
        <f>'Z 2 '!G150</f>
        <v>976</v>
      </c>
      <c r="L81" s="194"/>
      <c r="M81" s="192"/>
      <c r="N81" s="192"/>
      <c r="O81" s="192"/>
      <c r="P81" s="184"/>
    </row>
    <row r="82" spans="1:16" s="6" customFormat="1" ht="12.75">
      <c r="A82" s="641"/>
      <c r="B82" s="26">
        <v>2010</v>
      </c>
      <c r="C82" s="22"/>
      <c r="D82" s="194">
        <f>E82</f>
        <v>20179</v>
      </c>
      <c r="E82" s="194">
        <v>20179</v>
      </c>
      <c r="F82" s="194"/>
      <c r="G82" s="192"/>
      <c r="H82" s="194"/>
      <c r="I82" s="192"/>
      <c r="J82" s="192"/>
      <c r="K82" s="192"/>
      <c r="L82" s="194"/>
      <c r="M82" s="192"/>
      <c r="N82" s="192"/>
      <c r="O82" s="192"/>
      <c r="P82" s="184"/>
    </row>
    <row r="83" spans="1:16" s="6" customFormat="1" ht="12.75">
      <c r="A83" s="642"/>
      <c r="B83" s="26">
        <v>2011</v>
      </c>
      <c r="C83" s="22"/>
      <c r="D83" s="194">
        <f>E83</f>
        <v>13845</v>
      </c>
      <c r="E83" s="194">
        <v>13845</v>
      </c>
      <c r="F83" s="194"/>
      <c r="G83" s="192"/>
      <c r="H83" s="194"/>
      <c r="I83" s="192"/>
      <c r="J83" s="192"/>
      <c r="K83" s="192"/>
      <c r="L83" s="194"/>
      <c r="M83" s="192"/>
      <c r="N83" s="192"/>
      <c r="O83" s="192"/>
      <c r="P83" s="184"/>
    </row>
    <row r="84" spans="1:16" s="6" customFormat="1" ht="12.75">
      <c r="A84" s="643" t="s">
        <v>688</v>
      </c>
      <c r="B84" s="644" t="s">
        <v>253</v>
      </c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4"/>
      <c r="O84" s="644"/>
      <c r="P84" s="645"/>
    </row>
    <row r="85" spans="1:16" s="6" customFormat="1" ht="12.75">
      <c r="A85" s="641"/>
      <c r="B85" s="646" t="s">
        <v>252</v>
      </c>
      <c r="C85" s="646"/>
      <c r="D85" s="646"/>
      <c r="E85" s="646"/>
      <c r="F85" s="646"/>
      <c r="G85" s="646"/>
      <c r="H85" s="646"/>
      <c r="I85" s="646"/>
      <c r="J85" s="646"/>
      <c r="K85" s="646"/>
      <c r="L85" s="646"/>
      <c r="M85" s="646"/>
      <c r="N85" s="646"/>
      <c r="O85" s="646"/>
      <c r="P85" s="647"/>
    </row>
    <row r="86" spans="1:16" s="6" customFormat="1" ht="12.75">
      <c r="A86" s="641"/>
      <c r="B86" s="646" t="s">
        <v>254</v>
      </c>
      <c r="C86" s="646"/>
      <c r="D86" s="646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7"/>
    </row>
    <row r="87" spans="1:16" s="6" customFormat="1" ht="12.75">
      <c r="A87" s="641"/>
      <c r="B87" s="646" t="s">
        <v>8</v>
      </c>
      <c r="C87" s="646"/>
      <c r="D87" s="646"/>
      <c r="E87" s="646"/>
      <c r="F87" s="646"/>
      <c r="G87" s="646"/>
      <c r="H87" s="646"/>
      <c r="I87" s="646"/>
      <c r="J87" s="646"/>
      <c r="K87" s="646"/>
      <c r="L87" s="646"/>
      <c r="M87" s="646"/>
      <c r="N87" s="646"/>
      <c r="O87" s="646"/>
      <c r="P87" s="647"/>
    </row>
    <row r="88" spans="1:16" s="6" customFormat="1" ht="12.75">
      <c r="A88" s="641"/>
      <c r="B88" s="637" t="s">
        <v>533</v>
      </c>
      <c r="C88" s="638"/>
      <c r="D88" s="638"/>
      <c r="E88" s="638"/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9"/>
    </row>
    <row r="89" spans="1:16" s="6" customFormat="1" ht="12.75">
      <c r="A89" s="641"/>
      <c r="B89" s="40" t="s">
        <v>277</v>
      </c>
      <c r="C89" s="40" t="s">
        <v>257</v>
      </c>
      <c r="D89" s="136">
        <f>D90</f>
        <v>1500</v>
      </c>
      <c r="E89" s="136">
        <f aca="true" t="shared" si="19" ref="E89:P89">E90</f>
        <v>1500</v>
      </c>
      <c r="F89" s="136">
        <f t="shared" si="19"/>
        <v>0</v>
      </c>
      <c r="G89" s="136">
        <f t="shared" si="19"/>
        <v>1500</v>
      </c>
      <c r="H89" s="136">
        <f t="shared" si="19"/>
        <v>1500</v>
      </c>
      <c r="I89" s="136">
        <f t="shared" si="19"/>
        <v>0</v>
      </c>
      <c r="J89" s="136">
        <f t="shared" si="19"/>
        <v>0</v>
      </c>
      <c r="K89" s="136">
        <f t="shared" si="19"/>
        <v>1500</v>
      </c>
      <c r="L89" s="136">
        <f t="shared" si="19"/>
        <v>0</v>
      </c>
      <c r="M89" s="136">
        <f t="shared" si="19"/>
        <v>0</v>
      </c>
      <c r="N89" s="136">
        <f t="shared" si="19"/>
        <v>0</v>
      </c>
      <c r="O89" s="136">
        <f t="shared" si="19"/>
        <v>0</v>
      </c>
      <c r="P89" s="191">
        <f t="shared" si="19"/>
        <v>0</v>
      </c>
    </row>
    <row r="90" spans="1:16" s="6" customFormat="1" ht="12.75">
      <c r="A90" s="641"/>
      <c r="B90" s="395" t="s">
        <v>872</v>
      </c>
      <c r="C90" s="391"/>
      <c r="D90" s="394">
        <f>SUM(D91:D91)</f>
        <v>1500</v>
      </c>
      <c r="E90" s="394">
        <f aca="true" t="shared" si="20" ref="E90:P90">SUM(E91:E91)</f>
        <v>1500</v>
      </c>
      <c r="F90" s="394">
        <f t="shared" si="20"/>
        <v>0</v>
      </c>
      <c r="G90" s="394">
        <f t="shared" si="20"/>
        <v>1500</v>
      </c>
      <c r="H90" s="394">
        <f t="shared" si="20"/>
        <v>1500</v>
      </c>
      <c r="I90" s="394">
        <f t="shared" si="20"/>
        <v>0</v>
      </c>
      <c r="J90" s="394">
        <f t="shared" si="20"/>
        <v>0</v>
      </c>
      <c r="K90" s="394">
        <f t="shared" si="20"/>
        <v>1500</v>
      </c>
      <c r="L90" s="394">
        <f t="shared" si="20"/>
        <v>0</v>
      </c>
      <c r="M90" s="394">
        <f t="shared" si="20"/>
        <v>0</v>
      </c>
      <c r="N90" s="394">
        <f t="shared" si="20"/>
        <v>0</v>
      </c>
      <c r="O90" s="394">
        <f t="shared" si="20"/>
        <v>0</v>
      </c>
      <c r="P90" s="394">
        <f t="shared" si="20"/>
        <v>0</v>
      </c>
    </row>
    <row r="91" spans="1:16" s="6" customFormat="1" ht="33.75" customHeight="1">
      <c r="A91" s="642"/>
      <c r="B91" s="21" t="s">
        <v>589</v>
      </c>
      <c r="C91" s="22" t="s">
        <v>255</v>
      </c>
      <c r="D91" s="194">
        <f>E91</f>
        <v>1500</v>
      </c>
      <c r="E91" s="194">
        <f>H91</f>
        <v>1500</v>
      </c>
      <c r="F91" s="194"/>
      <c r="G91" s="192">
        <f>H91</f>
        <v>1500</v>
      </c>
      <c r="H91" s="194">
        <f>K91</f>
        <v>1500</v>
      </c>
      <c r="I91" s="192"/>
      <c r="J91" s="192"/>
      <c r="K91" s="192">
        <v>1500</v>
      </c>
      <c r="L91" s="194"/>
      <c r="M91" s="192"/>
      <c r="N91" s="192"/>
      <c r="O91" s="192"/>
      <c r="P91" s="184"/>
    </row>
    <row r="92" spans="1:16" s="6" customFormat="1" ht="16.5" customHeight="1">
      <c r="A92" s="643" t="s">
        <v>550</v>
      </c>
      <c r="B92" s="644" t="s">
        <v>63</v>
      </c>
      <c r="C92" s="644"/>
      <c r="D92" s="644"/>
      <c r="E92" s="644"/>
      <c r="F92" s="644"/>
      <c r="G92" s="644"/>
      <c r="H92" s="644"/>
      <c r="I92" s="644"/>
      <c r="J92" s="644"/>
      <c r="K92" s="644"/>
      <c r="L92" s="644"/>
      <c r="M92" s="644"/>
      <c r="N92" s="644"/>
      <c r="O92" s="644"/>
      <c r="P92" s="645"/>
    </row>
    <row r="93" spans="1:16" s="6" customFormat="1" ht="16.5" customHeight="1">
      <c r="A93" s="641"/>
      <c r="B93" s="646" t="s">
        <v>218</v>
      </c>
      <c r="C93" s="646"/>
      <c r="D93" s="646"/>
      <c r="E93" s="646"/>
      <c r="F93" s="646"/>
      <c r="G93" s="646"/>
      <c r="H93" s="646"/>
      <c r="I93" s="646"/>
      <c r="J93" s="646"/>
      <c r="K93" s="646"/>
      <c r="L93" s="646"/>
      <c r="M93" s="646"/>
      <c r="N93" s="646"/>
      <c r="O93" s="646"/>
      <c r="P93" s="647"/>
    </row>
    <row r="94" spans="1:16" s="6" customFormat="1" ht="16.5" customHeight="1">
      <c r="A94" s="641"/>
      <c r="B94" s="646" t="s">
        <v>219</v>
      </c>
      <c r="C94" s="646"/>
      <c r="D94" s="646"/>
      <c r="E94" s="646"/>
      <c r="F94" s="646"/>
      <c r="G94" s="646"/>
      <c r="H94" s="646"/>
      <c r="I94" s="646"/>
      <c r="J94" s="646"/>
      <c r="K94" s="646"/>
      <c r="L94" s="646"/>
      <c r="M94" s="646"/>
      <c r="N94" s="646"/>
      <c r="O94" s="646"/>
      <c r="P94" s="647"/>
    </row>
    <row r="95" spans="1:16" s="6" customFormat="1" ht="17.25" customHeight="1">
      <c r="A95" s="641"/>
      <c r="B95" s="637" t="s">
        <v>533</v>
      </c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9"/>
    </row>
    <row r="96" spans="1:16" s="6" customFormat="1" ht="17.25" customHeight="1">
      <c r="A96" s="641"/>
      <c r="B96" s="40" t="s">
        <v>277</v>
      </c>
      <c r="C96" s="40" t="s">
        <v>534</v>
      </c>
      <c r="D96" s="136">
        <f>D97+D114</f>
        <v>173991</v>
      </c>
      <c r="E96" s="136">
        <f aca="true" t="shared" si="21" ref="E96:P96">E97+E114</f>
        <v>26098</v>
      </c>
      <c r="F96" s="136">
        <f t="shared" si="21"/>
        <v>147893</v>
      </c>
      <c r="G96" s="136">
        <f t="shared" si="21"/>
        <v>152180</v>
      </c>
      <c r="H96" s="136">
        <f t="shared" si="21"/>
        <v>22826</v>
      </c>
      <c r="I96" s="136">
        <f t="shared" si="21"/>
        <v>0</v>
      </c>
      <c r="J96" s="136">
        <f t="shared" si="21"/>
        <v>0</v>
      </c>
      <c r="K96" s="136">
        <f t="shared" si="21"/>
        <v>22826</v>
      </c>
      <c r="L96" s="136">
        <f t="shared" si="21"/>
        <v>129354</v>
      </c>
      <c r="M96" s="136">
        <f t="shared" si="21"/>
        <v>0</v>
      </c>
      <c r="N96" s="136">
        <f t="shared" si="21"/>
        <v>0</v>
      </c>
      <c r="O96" s="136">
        <f t="shared" si="21"/>
        <v>0</v>
      </c>
      <c r="P96" s="191">
        <f t="shared" si="21"/>
        <v>129354</v>
      </c>
    </row>
    <row r="97" spans="1:16" s="6" customFormat="1" ht="12" customHeight="1">
      <c r="A97" s="641"/>
      <c r="B97" s="395" t="s">
        <v>872</v>
      </c>
      <c r="C97" s="391"/>
      <c r="D97" s="394">
        <f aca="true" t="shared" si="22" ref="D97:O97">SUM(D98:D113)</f>
        <v>152180</v>
      </c>
      <c r="E97" s="394">
        <f t="shared" si="22"/>
        <v>22826</v>
      </c>
      <c r="F97" s="394">
        <f t="shared" si="22"/>
        <v>129354</v>
      </c>
      <c r="G97" s="394">
        <f t="shared" si="22"/>
        <v>152180</v>
      </c>
      <c r="H97" s="394">
        <f t="shared" si="22"/>
        <v>22826</v>
      </c>
      <c r="I97" s="394">
        <f t="shared" si="22"/>
        <v>0</v>
      </c>
      <c r="J97" s="394">
        <f t="shared" si="22"/>
        <v>0</v>
      </c>
      <c r="K97" s="394">
        <f t="shared" si="22"/>
        <v>22826</v>
      </c>
      <c r="L97" s="394">
        <f t="shared" si="22"/>
        <v>129354</v>
      </c>
      <c r="M97" s="394">
        <f t="shared" si="22"/>
        <v>0</v>
      </c>
      <c r="N97" s="394">
        <f t="shared" si="22"/>
        <v>0</v>
      </c>
      <c r="O97" s="394">
        <f t="shared" si="22"/>
        <v>0</v>
      </c>
      <c r="P97" s="394">
        <f>SUM(P98:P113)</f>
        <v>129354</v>
      </c>
    </row>
    <row r="98" spans="1:16" s="6" customFormat="1" ht="15" customHeight="1">
      <c r="A98" s="641"/>
      <c r="B98" s="21" t="s">
        <v>803</v>
      </c>
      <c r="C98" s="22" t="s">
        <v>535</v>
      </c>
      <c r="D98" s="194">
        <f>E98+F98</f>
        <v>25150</v>
      </c>
      <c r="E98" s="194">
        <f>H98</f>
        <v>0</v>
      </c>
      <c r="F98" s="194">
        <f>L98</f>
        <v>25150</v>
      </c>
      <c r="G98" s="192">
        <f>H98+L98</f>
        <v>25150</v>
      </c>
      <c r="H98" s="194">
        <f>K98</f>
        <v>0</v>
      </c>
      <c r="I98" s="192"/>
      <c r="J98" s="192"/>
      <c r="K98" s="192"/>
      <c r="L98" s="194">
        <f>P98</f>
        <v>25150</v>
      </c>
      <c r="M98" s="192"/>
      <c r="N98" s="192"/>
      <c r="O98" s="192"/>
      <c r="P98" s="184">
        <v>25150</v>
      </c>
    </row>
    <row r="99" spans="1:16" s="6" customFormat="1" ht="15" customHeight="1">
      <c r="A99" s="641"/>
      <c r="B99" s="21" t="s">
        <v>803</v>
      </c>
      <c r="C99" s="22" t="s">
        <v>578</v>
      </c>
      <c r="D99" s="194">
        <f aca="true" t="shared" si="23" ref="D99:D114">E99+F99</f>
        <v>4437</v>
      </c>
      <c r="E99" s="194">
        <f aca="true" t="shared" si="24" ref="E99:E113">H99</f>
        <v>4437</v>
      </c>
      <c r="F99" s="194">
        <f aca="true" t="shared" si="25" ref="F99:F113">L99</f>
        <v>0</v>
      </c>
      <c r="G99" s="192">
        <f aca="true" t="shared" si="26" ref="G99:G113">H99+L99</f>
        <v>4437</v>
      </c>
      <c r="H99" s="194">
        <f aca="true" t="shared" si="27" ref="H99:H113">K99</f>
        <v>4437</v>
      </c>
      <c r="I99" s="192"/>
      <c r="J99" s="192"/>
      <c r="K99" s="192">
        <v>4437</v>
      </c>
      <c r="L99" s="194">
        <f aca="true" t="shared" si="28" ref="L99:L113">P99</f>
        <v>0</v>
      </c>
      <c r="M99" s="192"/>
      <c r="N99" s="192"/>
      <c r="O99" s="192"/>
      <c r="P99" s="184"/>
    </row>
    <row r="100" spans="1:16" s="6" customFormat="1" ht="16.5" customHeight="1">
      <c r="A100" s="641"/>
      <c r="B100" s="21" t="s">
        <v>747</v>
      </c>
      <c r="C100" s="22" t="s">
        <v>536</v>
      </c>
      <c r="D100" s="194">
        <f t="shared" si="23"/>
        <v>1598</v>
      </c>
      <c r="E100" s="194">
        <f t="shared" si="24"/>
        <v>0</v>
      </c>
      <c r="F100" s="194">
        <f t="shared" si="25"/>
        <v>1598</v>
      </c>
      <c r="G100" s="192">
        <f t="shared" si="26"/>
        <v>1598</v>
      </c>
      <c r="H100" s="194">
        <f t="shared" si="27"/>
        <v>0</v>
      </c>
      <c r="I100" s="192"/>
      <c r="J100" s="192"/>
      <c r="K100" s="192"/>
      <c r="L100" s="194">
        <f t="shared" si="28"/>
        <v>1598</v>
      </c>
      <c r="M100" s="192"/>
      <c r="N100" s="192"/>
      <c r="O100" s="192"/>
      <c r="P100" s="184">
        <v>1598</v>
      </c>
    </row>
    <row r="101" spans="1:16" s="6" customFormat="1" ht="16.5" customHeight="1">
      <c r="A101" s="641"/>
      <c r="B101" s="21" t="s">
        <v>747</v>
      </c>
      <c r="C101" s="22" t="s">
        <v>579</v>
      </c>
      <c r="D101" s="194">
        <f t="shared" si="23"/>
        <v>282</v>
      </c>
      <c r="E101" s="194">
        <f t="shared" si="24"/>
        <v>282</v>
      </c>
      <c r="F101" s="194">
        <f t="shared" si="25"/>
        <v>0</v>
      </c>
      <c r="G101" s="192">
        <f t="shared" si="26"/>
        <v>282</v>
      </c>
      <c r="H101" s="194">
        <f t="shared" si="27"/>
        <v>282</v>
      </c>
      <c r="I101" s="192"/>
      <c r="J101" s="192"/>
      <c r="K101" s="192">
        <v>282</v>
      </c>
      <c r="L101" s="194">
        <f t="shared" si="28"/>
        <v>0</v>
      </c>
      <c r="M101" s="192"/>
      <c r="N101" s="192"/>
      <c r="O101" s="192"/>
      <c r="P101" s="184"/>
    </row>
    <row r="102" spans="1:16" s="6" customFormat="1" ht="16.5" customHeight="1">
      <c r="A102" s="641"/>
      <c r="B102" s="21" t="s">
        <v>145</v>
      </c>
      <c r="C102" s="22" t="s">
        <v>537</v>
      </c>
      <c r="D102" s="194">
        <f t="shared" si="23"/>
        <v>65775</v>
      </c>
      <c r="E102" s="194">
        <f t="shared" si="24"/>
        <v>0</v>
      </c>
      <c r="F102" s="194">
        <f t="shared" si="25"/>
        <v>65775</v>
      </c>
      <c r="G102" s="192">
        <f t="shared" si="26"/>
        <v>65775</v>
      </c>
      <c r="H102" s="194">
        <f t="shared" si="27"/>
        <v>0</v>
      </c>
      <c r="I102" s="192"/>
      <c r="J102" s="192"/>
      <c r="K102" s="192"/>
      <c r="L102" s="194">
        <f t="shared" si="28"/>
        <v>65775</v>
      </c>
      <c r="M102" s="192"/>
      <c r="N102" s="192"/>
      <c r="O102" s="192"/>
      <c r="P102" s="184">
        <v>65775</v>
      </c>
    </row>
    <row r="103" spans="1:16" s="6" customFormat="1" ht="15.75" customHeight="1">
      <c r="A103" s="641"/>
      <c r="B103" s="21" t="s">
        <v>145</v>
      </c>
      <c r="C103" s="22" t="s">
        <v>580</v>
      </c>
      <c r="D103" s="194">
        <f t="shared" si="23"/>
        <v>11607</v>
      </c>
      <c r="E103" s="194">
        <f t="shared" si="24"/>
        <v>11607</v>
      </c>
      <c r="F103" s="194">
        <f t="shared" si="25"/>
        <v>0</v>
      </c>
      <c r="G103" s="192">
        <f t="shared" si="26"/>
        <v>11607</v>
      </c>
      <c r="H103" s="194">
        <f t="shared" si="27"/>
        <v>11607</v>
      </c>
      <c r="I103" s="192"/>
      <c r="J103" s="192"/>
      <c r="K103" s="192">
        <v>11607</v>
      </c>
      <c r="L103" s="194">
        <f t="shared" si="28"/>
        <v>0</v>
      </c>
      <c r="M103" s="192"/>
      <c r="N103" s="192"/>
      <c r="O103" s="192"/>
      <c r="P103" s="184"/>
    </row>
    <row r="104" spans="1:16" s="6" customFormat="1" ht="15.75" customHeight="1">
      <c r="A104" s="641"/>
      <c r="B104" s="21" t="s">
        <v>749</v>
      </c>
      <c r="C104" s="22" t="s">
        <v>538</v>
      </c>
      <c r="D104" s="194">
        <f t="shared" si="23"/>
        <v>6406</v>
      </c>
      <c r="E104" s="194">
        <f t="shared" si="24"/>
        <v>0</v>
      </c>
      <c r="F104" s="194">
        <f t="shared" si="25"/>
        <v>6406</v>
      </c>
      <c r="G104" s="192">
        <f t="shared" si="26"/>
        <v>6406</v>
      </c>
      <c r="H104" s="194">
        <f t="shared" si="27"/>
        <v>0</v>
      </c>
      <c r="I104" s="192"/>
      <c r="J104" s="192"/>
      <c r="K104" s="192"/>
      <c r="L104" s="194">
        <f t="shared" si="28"/>
        <v>6406</v>
      </c>
      <c r="M104" s="192"/>
      <c r="N104" s="192"/>
      <c r="O104" s="192"/>
      <c r="P104" s="184">
        <v>6406</v>
      </c>
    </row>
    <row r="105" spans="1:16" s="6" customFormat="1" ht="15" customHeight="1">
      <c r="A105" s="641"/>
      <c r="B105" s="21" t="s">
        <v>749</v>
      </c>
      <c r="C105" s="22" t="s">
        <v>581</v>
      </c>
      <c r="D105" s="194">
        <f t="shared" si="23"/>
        <v>1130</v>
      </c>
      <c r="E105" s="194">
        <f t="shared" si="24"/>
        <v>1130</v>
      </c>
      <c r="F105" s="194">
        <f t="shared" si="25"/>
        <v>0</v>
      </c>
      <c r="G105" s="192">
        <f t="shared" si="26"/>
        <v>1130</v>
      </c>
      <c r="H105" s="194">
        <f t="shared" si="27"/>
        <v>1130</v>
      </c>
      <c r="I105" s="192"/>
      <c r="J105" s="192"/>
      <c r="K105" s="192">
        <v>1130</v>
      </c>
      <c r="L105" s="194">
        <f t="shared" si="28"/>
        <v>0</v>
      </c>
      <c r="M105" s="192"/>
      <c r="N105" s="192"/>
      <c r="O105" s="192"/>
      <c r="P105" s="184"/>
    </row>
    <row r="106" spans="1:16" s="6" customFormat="1" ht="16.5" customHeight="1">
      <c r="A106" s="641"/>
      <c r="B106" s="49" t="s">
        <v>92</v>
      </c>
      <c r="C106" s="22" t="s">
        <v>539</v>
      </c>
      <c r="D106" s="194">
        <f t="shared" si="23"/>
        <v>11631</v>
      </c>
      <c r="E106" s="194">
        <f t="shared" si="24"/>
        <v>0</v>
      </c>
      <c r="F106" s="194">
        <f t="shared" si="25"/>
        <v>11631</v>
      </c>
      <c r="G106" s="192">
        <f t="shared" si="26"/>
        <v>11631</v>
      </c>
      <c r="H106" s="194">
        <f t="shared" si="27"/>
        <v>0</v>
      </c>
      <c r="I106" s="192"/>
      <c r="J106" s="192"/>
      <c r="K106" s="192"/>
      <c r="L106" s="194">
        <f t="shared" si="28"/>
        <v>11631</v>
      </c>
      <c r="M106" s="192"/>
      <c r="N106" s="192"/>
      <c r="O106" s="192"/>
      <c r="P106" s="184">
        <v>11631</v>
      </c>
    </row>
    <row r="107" spans="1:16" s="6" customFormat="1" ht="17.25" customHeight="1">
      <c r="A107" s="641"/>
      <c r="B107" s="49" t="s">
        <v>92</v>
      </c>
      <c r="C107" s="22" t="s">
        <v>557</v>
      </c>
      <c r="D107" s="194">
        <f t="shared" si="23"/>
        <v>2053</v>
      </c>
      <c r="E107" s="194">
        <f t="shared" si="24"/>
        <v>2053</v>
      </c>
      <c r="F107" s="194">
        <f t="shared" si="25"/>
        <v>0</v>
      </c>
      <c r="G107" s="192">
        <f t="shared" si="26"/>
        <v>2053</v>
      </c>
      <c r="H107" s="194">
        <f t="shared" si="27"/>
        <v>2053</v>
      </c>
      <c r="I107" s="192"/>
      <c r="J107" s="192"/>
      <c r="K107" s="192">
        <v>2053</v>
      </c>
      <c r="L107" s="194">
        <f t="shared" si="28"/>
        <v>0</v>
      </c>
      <c r="M107" s="192"/>
      <c r="N107" s="192"/>
      <c r="O107" s="192"/>
      <c r="P107" s="184"/>
    </row>
    <row r="108" spans="1:16" s="6" customFormat="1" ht="17.25" customHeight="1">
      <c r="A108" s="641"/>
      <c r="B108" s="23" t="s">
        <v>823</v>
      </c>
      <c r="C108" s="22" t="s">
        <v>540</v>
      </c>
      <c r="D108" s="194">
        <f t="shared" si="23"/>
        <v>15224</v>
      </c>
      <c r="E108" s="194">
        <f t="shared" si="24"/>
        <v>0</v>
      </c>
      <c r="F108" s="194">
        <f t="shared" si="25"/>
        <v>15224</v>
      </c>
      <c r="G108" s="192">
        <f t="shared" si="26"/>
        <v>15224</v>
      </c>
      <c r="H108" s="194">
        <f t="shared" si="27"/>
        <v>0</v>
      </c>
      <c r="I108" s="192"/>
      <c r="J108" s="192"/>
      <c r="K108" s="192"/>
      <c r="L108" s="194">
        <f t="shared" si="28"/>
        <v>15224</v>
      </c>
      <c r="M108" s="192"/>
      <c r="N108" s="192"/>
      <c r="O108" s="192"/>
      <c r="P108" s="184">
        <v>15224</v>
      </c>
    </row>
    <row r="109" spans="1:16" s="6" customFormat="1" ht="16.5" customHeight="1">
      <c r="A109" s="641"/>
      <c r="B109" s="23" t="s">
        <v>823</v>
      </c>
      <c r="C109" s="22" t="s">
        <v>582</v>
      </c>
      <c r="D109" s="194">
        <f t="shared" si="23"/>
        <v>2687</v>
      </c>
      <c r="E109" s="194">
        <f t="shared" si="24"/>
        <v>2687</v>
      </c>
      <c r="F109" s="194">
        <f t="shared" si="25"/>
        <v>0</v>
      </c>
      <c r="G109" s="192">
        <f t="shared" si="26"/>
        <v>2687</v>
      </c>
      <c r="H109" s="194">
        <f t="shared" si="27"/>
        <v>2687</v>
      </c>
      <c r="I109" s="192"/>
      <c r="J109" s="192"/>
      <c r="K109" s="192">
        <v>2687</v>
      </c>
      <c r="L109" s="194">
        <f t="shared" si="28"/>
        <v>0</v>
      </c>
      <c r="M109" s="192"/>
      <c r="N109" s="192"/>
      <c r="O109" s="192"/>
      <c r="P109" s="184"/>
    </row>
    <row r="110" spans="1:16" s="6" customFormat="1" ht="17.25" customHeight="1">
      <c r="A110" s="641"/>
      <c r="B110" s="21" t="s">
        <v>99</v>
      </c>
      <c r="C110" s="22" t="s">
        <v>541</v>
      </c>
      <c r="D110" s="194">
        <f t="shared" si="23"/>
        <v>1190</v>
      </c>
      <c r="E110" s="194">
        <f t="shared" si="24"/>
        <v>0</v>
      </c>
      <c r="F110" s="194">
        <f t="shared" si="25"/>
        <v>1190</v>
      </c>
      <c r="G110" s="192">
        <f t="shared" si="26"/>
        <v>1190</v>
      </c>
      <c r="H110" s="194">
        <f t="shared" si="27"/>
        <v>0</v>
      </c>
      <c r="I110" s="192"/>
      <c r="J110" s="192"/>
      <c r="K110" s="192"/>
      <c r="L110" s="194">
        <f t="shared" si="28"/>
        <v>1190</v>
      </c>
      <c r="M110" s="192"/>
      <c r="N110" s="192"/>
      <c r="O110" s="192"/>
      <c r="P110" s="184">
        <v>1190</v>
      </c>
    </row>
    <row r="111" spans="1:16" s="6" customFormat="1" ht="16.5" customHeight="1">
      <c r="A111" s="641"/>
      <c r="B111" s="21" t="s">
        <v>99</v>
      </c>
      <c r="C111" s="22" t="s">
        <v>583</v>
      </c>
      <c r="D111" s="194">
        <f t="shared" si="23"/>
        <v>210</v>
      </c>
      <c r="E111" s="194">
        <f t="shared" si="24"/>
        <v>210</v>
      </c>
      <c r="F111" s="194">
        <f t="shared" si="25"/>
        <v>0</v>
      </c>
      <c r="G111" s="192">
        <f t="shared" si="26"/>
        <v>210</v>
      </c>
      <c r="H111" s="194">
        <f t="shared" si="27"/>
        <v>210</v>
      </c>
      <c r="I111" s="192"/>
      <c r="J111" s="192"/>
      <c r="K111" s="192">
        <v>210</v>
      </c>
      <c r="L111" s="194">
        <f t="shared" si="28"/>
        <v>0</v>
      </c>
      <c r="M111" s="192"/>
      <c r="N111" s="192"/>
      <c r="O111" s="192"/>
      <c r="P111" s="184"/>
    </row>
    <row r="112" spans="1:16" s="6" customFormat="1" ht="16.5" customHeight="1">
      <c r="A112" s="641"/>
      <c r="B112" s="21" t="s">
        <v>697</v>
      </c>
      <c r="C112" s="22" t="s">
        <v>549</v>
      </c>
      <c r="D112" s="194">
        <f t="shared" si="23"/>
        <v>2380</v>
      </c>
      <c r="E112" s="194">
        <f t="shared" si="24"/>
        <v>0</v>
      </c>
      <c r="F112" s="194">
        <f t="shared" si="25"/>
        <v>2380</v>
      </c>
      <c r="G112" s="192">
        <f t="shared" si="26"/>
        <v>2380</v>
      </c>
      <c r="H112" s="194">
        <f t="shared" si="27"/>
        <v>0</v>
      </c>
      <c r="I112" s="192"/>
      <c r="J112" s="192"/>
      <c r="K112" s="192"/>
      <c r="L112" s="194">
        <f t="shared" si="28"/>
        <v>2380</v>
      </c>
      <c r="M112" s="192"/>
      <c r="N112" s="192"/>
      <c r="O112" s="192"/>
      <c r="P112" s="184">
        <v>2380</v>
      </c>
    </row>
    <row r="113" spans="1:16" s="6" customFormat="1" ht="15.75" customHeight="1">
      <c r="A113" s="641"/>
      <c r="B113" s="21" t="s">
        <v>697</v>
      </c>
      <c r="C113" s="22" t="s">
        <v>637</v>
      </c>
      <c r="D113" s="194">
        <f t="shared" si="23"/>
        <v>420</v>
      </c>
      <c r="E113" s="194">
        <f t="shared" si="24"/>
        <v>420</v>
      </c>
      <c r="F113" s="194">
        <f t="shared" si="25"/>
        <v>0</v>
      </c>
      <c r="G113" s="192">
        <f t="shared" si="26"/>
        <v>420</v>
      </c>
      <c r="H113" s="194">
        <f t="shared" si="27"/>
        <v>420</v>
      </c>
      <c r="I113" s="192"/>
      <c r="J113" s="192"/>
      <c r="K113" s="192">
        <v>420</v>
      </c>
      <c r="L113" s="194">
        <f t="shared" si="28"/>
        <v>0</v>
      </c>
      <c r="M113" s="192"/>
      <c r="N113" s="192"/>
      <c r="O113" s="192"/>
      <c r="P113" s="184"/>
    </row>
    <row r="114" spans="1:16" s="6" customFormat="1" ht="15" customHeight="1">
      <c r="A114" s="642"/>
      <c r="B114" s="236" t="s">
        <v>476</v>
      </c>
      <c r="C114" s="22"/>
      <c r="D114" s="194">
        <f t="shared" si="23"/>
        <v>21811</v>
      </c>
      <c r="E114" s="194">
        <v>3272</v>
      </c>
      <c r="F114" s="194">
        <v>18539</v>
      </c>
      <c r="G114" s="192"/>
      <c r="H114" s="194"/>
      <c r="I114" s="192"/>
      <c r="J114" s="192"/>
      <c r="K114" s="192"/>
      <c r="L114" s="194"/>
      <c r="M114" s="192"/>
      <c r="N114" s="192"/>
      <c r="O114" s="192"/>
      <c r="P114" s="184"/>
    </row>
    <row r="115" spans="1:16" s="6" customFormat="1" ht="14.25" customHeight="1">
      <c r="A115" s="643" t="s">
        <v>574</v>
      </c>
      <c r="B115" s="644" t="s">
        <v>62</v>
      </c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5"/>
    </row>
    <row r="116" spans="1:16" s="6" customFormat="1" ht="12.75" customHeight="1">
      <c r="A116" s="641"/>
      <c r="B116" s="646" t="s">
        <v>59</v>
      </c>
      <c r="C116" s="646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7"/>
    </row>
    <row r="117" spans="1:16" s="6" customFormat="1" ht="15.75" customHeight="1">
      <c r="A117" s="641"/>
      <c r="B117" s="646" t="s">
        <v>60</v>
      </c>
      <c r="C117" s="646"/>
      <c r="D117" s="646"/>
      <c r="E117" s="646"/>
      <c r="F117" s="646"/>
      <c r="G117" s="646"/>
      <c r="H117" s="646"/>
      <c r="I117" s="646"/>
      <c r="J117" s="646"/>
      <c r="K117" s="646"/>
      <c r="L117" s="646"/>
      <c r="M117" s="646"/>
      <c r="N117" s="646"/>
      <c r="O117" s="646"/>
      <c r="P117" s="647"/>
    </row>
    <row r="118" spans="1:16" s="6" customFormat="1" ht="12" customHeight="1">
      <c r="A118" s="641"/>
      <c r="B118" s="637" t="s">
        <v>533</v>
      </c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9"/>
    </row>
    <row r="119" spans="1:16" s="6" customFormat="1" ht="19.5" customHeight="1">
      <c r="A119" s="641"/>
      <c r="B119" s="40" t="s">
        <v>277</v>
      </c>
      <c r="C119" s="40" t="s">
        <v>534</v>
      </c>
      <c r="D119" s="136">
        <f aca="true" t="shared" si="29" ref="D119:P119">D120+D135</f>
        <v>317032</v>
      </c>
      <c r="E119" s="136">
        <f t="shared" si="29"/>
        <v>47555</v>
      </c>
      <c r="F119" s="136">
        <f t="shared" si="29"/>
        <v>269477</v>
      </c>
      <c r="G119" s="136">
        <f t="shared" si="29"/>
        <v>129664</v>
      </c>
      <c r="H119" s="136">
        <f t="shared" si="29"/>
        <v>19450</v>
      </c>
      <c r="I119" s="136">
        <f t="shared" si="29"/>
        <v>0</v>
      </c>
      <c r="J119" s="136">
        <f t="shared" si="29"/>
        <v>0</v>
      </c>
      <c r="K119" s="136">
        <f t="shared" si="29"/>
        <v>19450</v>
      </c>
      <c r="L119" s="136">
        <f t="shared" si="29"/>
        <v>110214</v>
      </c>
      <c r="M119" s="136">
        <f t="shared" si="29"/>
        <v>0</v>
      </c>
      <c r="N119" s="136">
        <f t="shared" si="29"/>
        <v>0</v>
      </c>
      <c r="O119" s="136">
        <f t="shared" si="29"/>
        <v>0</v>
      </c>
      <c r="P119" s="191">
        <f t="shared" si="29"/>
        <v>110214</v>
      </c>
    </row>
    <row r="120" spans="1:16" s="6" customFormat="1" ht="15.75" customHeight="1">
      <c r="A120" s="641"/>
      <c r="B120" s="395" t="s">
        <v>872</v>
      </c>
      <c r="C120" s="391"/>
      <c r="D120" s="394">
        <f aca="true" t="shared" si="30" ref="D120:O120">SUM(D121:D134)</f>
        <v>129664</v>
      </c>
      <c r="E120" s="394">
        <f t="shared" si="30"/>
        <v>19450</v>
      </c>
      <c r="F120" s="394">
        <f t="shared" si="30"/>
        <v>110214</v>
      </c>
      <c r="G120" s="394">
        <f t="shared" si="30"/>
        <v>129664</v>
      </c>
      <c r="H120" s="394">
        <f t="shared" si="30"/>
        <v>19450</v>
      </c>
      <c r="I120" s="394">
        <f t="shared" si="30"/>
        <v>0</v>
      </c>
      <c r="J120" s="394">
        <f t="shared" si="30"/>
        <v>0</v>
      </c>
      <c r="K120" s="394">
        <f t="shared" si="30"/>
        <v>19450</v>
      </c>
      <c r="L120" s="394">
        <f t="shared" si="30"/>
        <v>110214</v>
      </c>
      <c r="M120" s="394">
        <f t="shared" si="30"/>
        <v>0</v>
      </c>
      <c r="N120" s="394">
        <f t="shared" si="30"/>
        <v>0</v>
      </c>
      <c r="O120" s="394">
        <f t="shared" si="30"/>
        <v>0</v>
      </c>
      <c r="P120" s="394">
        <f>SUM(P121:P134)</f>
        <v>110214</v>
      </c>
    </row>
    <row r="121" spans="1:16" s="6" customFormat="1" ht="16.5" customHeight="1">
      <c r="A121" s="641"/>
      <c r="B121" s="21" t="s">
        <v>803</v>
      </c>
      <c r="C121" s="22" t="s">
        <v>535</v>
      </c>
      <c r="D121" s="194">
        <f>E121+F121</f>
        <v>5592</v>
      </c>
      <c r="E121" s="194">
        <f>H121</f>
        <v>0</v>
      </c>
      <c r="F121" s="194">
        <f>L121</f>
        <v>5592</v>
      </c>
      <c r="G121" s="192">
        <f>H121+L121</f>
        <v>5592</v>
      </c>
      <c r="H121" s="194">
        <f>K121</f>
        <v>0</v>
      </c>
      <c r="I121" s="192"/>
      <c r="J121" s="192"/>
      <c r="K121" s="192">
        <v>0</v>
      </c>
      <c r="L121" s="194">
        <f>P121</f>
        <v>5592</v>
      </c>
      <c r="M121" s="192"/>
      <c r="N121" s="192"/>
      <c r="O121" s="192"/>
      <c r="P121" s="184">
        <v>5592</v>
      </c>
    </row>
    <row r="122" spans="1:16" s="6" customFormat="1" ht="15.75" customHeight="1">
      <c r="A122" s="641"/>
      <c r="B122" s="21" t="s">
        <v>803</v>
      </c>
      <c r="C122" s="22" t="s">
        <v>578</v>
      </c>
      <c r="D122" s="194">
        <f aca="true" t="shared" si="31" ref="D122:D135">E122+F122</f>
        <v>987</v>
      </c>
      <c r="E122" s="194">
        <f aca="true" t="shared" si="32" ref="E122:E134">H122</f>
        <v>987</v>
      </c>
      <c r="F122" s="194">
        <f aca="true" t="shared" si="33" ref="F122:F134">L122</f>
        <v>0</v>
      </c>
      <c r="G122" s="192">
        <f aca="true" t="shared" si="34" ref="G122:G134">H122+L122</f>
        <v>987</v>
      </c>
      <c r="H122" s="194">
        <f aca="true" t="shared" si="35" ref="H122:H134">K122</f>
        <v>987</v>
      </c>
      <c r="I122" s="192"/>
      <c r="J122" s="192"/>
      <c r="K122" s="192">
        <v>987</v>
      </c>
      <c r="L122" s="194">
        <f aca="true" t="shared" si="36" ref="L122:L134">P122</f>
        <v>0</v>
      </c>
      <c r="M122" s="192"/>
      <c r="N122" s="192"/>
      <c r="O122" s="192"/>
      <c r="P122" s="184">
        <v>0</v>
      </c>
    </row>
    <row r="123" spans="1:16" s="6" customFormat="1" ht="12.75" customHeight="1">
      <c r="A123" s="641"/>
      <c r="B123" s="21" t="s">
        <v>747</v>
      </c>
      <c r="C123" s="22" t="s">
        <v>536</v>
      </c>
      <c r="D123" s="194">
        <f t="shared" si="31"/>
        <v>902</v>
      </c>
      <c r="E123" s="194">
        <f t="shared" si="32"/>
        <v>0</v>
      </c>
      <c r="F123" s="194">
        <f t="shared" si="33"/>
        <v>902</v>
      </c>
      <c r="G123" s="192">
        <f t="shared" si="34"/>
        <v>902</v>
      </c>
      <c r="H123" s="194">
        <f t="shared" si="35"/>
        <v>0</v>
      </c>
      <c r="I123" s="192"/>
      <c r="J123" s="192"/>
      <c r="K123" s="192">
        <v>0</v>
      </c>
      <c r="L123" s="194">
        <f t="shared" si="36"/>
        <v>902</v>
      </c>
      <c r="M123" s="192"/>
      <c r="N123" s="192"/>
      <c r="O123" s="192"/>
      <c r="P123" s="184">
        <v>902</v>
      </c>
    </row>
    <row r="124" spans="1:16" s="6" customFormat="1" ht="15" customHeight="1">
      <c r="A124" s="641"/>
      <c r="B124" s="21" t="s">
        <v>747</v>
      </c>
      <c r="C124" s="22" t="s">
        <v>579</v>
      </c>
      <c r="D124" s="194">
        <f t="shared" si="31"/>
        <v>159</v>
      </c>
      <c r="E124" s="194">
        <f t="shared" si="32"/>
        <v>159</v>
      </c>
      <c r="F124" s="194">
        <f t="shared" si="33"/>
        <v>0</v>
      </c>
      <c r="G124" s="192">
        <f t="shared" si="34"/>
        <v>159</v>
      </c>
      <c r="H124" s="194">
        <f t="shared" si="35"/>
        <v>159</v>
      </c>
      <c r="I124" s="192"/>
      <c r="J124" s="192"/>
      <c r="K124" s="192">
        <v>159</v>
      </c>
      <c r="L124" s="194">
        <f t="shared" si="36"/>
        <v>0</v>
      </c>
      <c r="M124" s="192"/>
      <c r="N124" s="192"/>
      <c r="O124" s="192"/>
      <c r="P124" s="184">
        <v>0</v>
      </c>
    </row>
    <row r="125" spans="1:16" s="6" customFormat="1" ht="15" customHeight="1">
      <c r="A125" s="641"/>
      <c r="B125" s="21" t="s">
        <v>145</v>
      </c>
      <c r="C125" s="22" t="s">
        <v>537</v>
      </c>
      <c r="D125" s="194">
        <f t="shared" si="31"/>
        <v>36814</v>
      </c>
      <c r="E125" s="194">
        <f t="shared" si="32"/>
        <v>0</v>
      </c>
      <c r="F125" s="194">
        <f t="shared" si="33"/>
        <v>36814</v>
      </c>
      <c r="G125" s="192">
        <f t="shared" si="34"/>
        <v>36814</v>
      </c>
      <c r="H125" s="194">
        <f t="shared" si="35"/>
        <v>0</v>
      </c>
      <c r="I125" s="192"/>
      <c r="J125" s="192"/>
      <c r="K125" s="192">
        <v>0</v>
      </c>
      <c r="L125" s="194">
        <f t="shared" si="36"/>
        <v>36814</v>
      </c>
      <c r="M125" s="192"/>
      <c r="N125" s="192"/>
      <c r="O125" s="192"/>
      <c r="P125" s="184">
        <v>36814</v>
      </c>
    </row>
    <row r="126" spans="1:16" s="6" customFormat="1" ht="15.75" customHeight="1">
      <c r="A126" s="641"/>
      <c r="B126" s="21" t="s">
        <v>145</v>
      </c>
      <c r="C126" s="22" t="s">
        <v>580</v>
      </c>
      <c r="D126" s="194">
        <f t="shared" si="31"/>
        <v>6497</v>
      </c>
      <c r="E126" s="194">
        <f t="shared" si="32"/>
        <v>6497</v>
      </c>
      <c r="F126" s="194">
        <f t="shared" si="33"/>
        <v>0</v>
      </c>
      <c r="G126" s="192">
        <f t="shared" si="34"/>
        <v>6497</v>
      </c>
      <c r="H126" s="194">
        <f t="shared" si="35"/>
        <v>6497</v>
      </c>
      <c r="I126" s="192"/>
      <c r="J126" s="192"/>
      <c r="K126" s="192">
        <v>6497</v>
      </c>
      <c r="L126" s="194">
        <f t="shared" si="36"/>
        <v>0</v>
      </c>
      <c r="M126" s="192"/>
      <c r="N126" s="192"/>
      <c r="O126" s="192"/>
      <c r="P126" s="184">
        <v>0</v>
      </c>
    </row>
    <row r="127" spans="1:16" s="6" customFormat="1" ht="12.75">
      <c r="A127" s="641"/>
      <c r="B127" s="21" t="s">
        <v>749</v>
      </c>
      <c r="C127" s="22" t="s">
        <v>538</v>
      </c>
      <c r="D127" s="194">
        <f t="shared" si="31"/>
        <v>4832</v>
      </c>
      <c r="E127" s="194">
        <f t="shared" si="32"/>
        <v>0</v>
      </c>
      <c r="F127" s="194">
        <f t="shared" si="33"/>
        <v>4832</v>
      </c>
      <c r="G127" s="192">
        <f t="shared" si="34"/>
        <v>4832</v>
      </c>
      <c r="H127" s="194">
        <f t="shared" si="35"/>
        <v>0</v>
      </c>
      <c r="I127" s="192"/>
      <c r="J127" s="192"/>
      <c r="K127" s="192">
        <v>0</v>
      </c>
      <c r="L127" s="194">
        <f t="shared" si="36"/>
        <v>4832</v>
      </c>
      <c r="M127" s="192"/>
      <c r="N127" s="192"/>
      <c r="O127" s="192"/>
      <c r="P127" s="184">
        <v>4832</v>
      </c>
    </row>
    <row r="128" spans="1:16" s="6" customFormat="1" ht="12.75">
      <c r="A128" s="641"/>
      <c r="B128" s="21" t="s">
        <v>749</v>
      </c>
      <c r="C128" s="22" t="s">
        <v>581</v>
      </c>
      <c r="D128" s="194">
        <f t="shared" si="31"/>
        <v>852</v>
      </c>
      <c r="E128" s="194">
        <f t="shared" si="32"/>
        <v>852</v>
      </c>
      <c r="F128" s="194">
        <f t="shared" si="33"/>
        <v>0</v>
      </c>
      <c r="G128" s="192">
        <f t="shared" si="34"/>
        <v>852</v>
      </c>
      <c r="H128" s="194">
        <f t="shared" si="35"/>
        <v>852</v>
      </c>
      <c r="I128" s="192"/>
      <c r="J128" s="192"/>
      <c r="K128" s="192">
        <v>852</v>
      </c>
      <c r="L128" s="194">
        <f t="shared" si="36"/>
        <v>0</v>
      </c>
      <c r="M128" s="192"/>
      <c r="N128" s="192"/>
      <c r="O128" s="192"/>
      <c r="P128" s="184">
        <v>0</v>
      </c>
    </row>
    <row r="129" spans="1:16" s="6" customFormat="1" ht="12.75">
      <c r="A129" s="641"/>
      <c r="B129" s="23" t="s">
        <v>823</v>
      </c>
      <c r="C129" s="22" t="s">
        <v>540</v>
      </c>
      <c r="D129" s="194">
        <f t="shared" si="31"/>
        <v>51984</v>
      </c>
      <c r="E129" s="194">
        <f t="shared" si="32"/>
        <v>0</v>
      </c>
      <c r="F129" s="194">
        <f t="shared" si="33"/>
        <v>51984</v>
      </c>
      <c r="G129" s="192">
        <f t="shared" si="34"/>
        <v>51984</v>
      </c>
      <c r="H129" s="194">
        <f t="shared" si="35"/>
        <v>0</v>
      </c>
      <c r="I129" s="192"/>
      <c r="J129" s="192"/>
      <c r="K129" s="192">
        <v>0</v>
      </c>
      <c r="L129" s="194">
        <f t="shared" si="36"/>
        <v>51984</v>
      </c>
      <c r="M129" s="192"/>
      <c r="N129" s="192"/>
      <c r="O129" s="192"/>
      <c r="P129" s="184">
        <v>51984</v>
      </c>
    </row>
    <row r="130" spans="1:16" s="6" customFormat="1" ht="15.75" customHeight="1">
      <c r="A130" s="641"/>
      <c r="B130" s="23" t="s">
        <v>823</v>
      </c>
      <c r="C130" s="22" t="s">
        <v>582</v>
      </c>
      <c r="D130" s="194">
        <f t="shared" si="31"/>
        <v>9174</v>
      </c>
      <c r="E130" s="194">
        <f t="shared" si="32"/>
        <v>9174</v>
      </c>
      <c r="F130" s="194">
        <f t="shared" si="33"/>
        <v>0</v>
      </c>
      <c r="G130" s="192">
        <f t="shared" si="34"/>
        <v>9174</v>
      </c>
      <c r="H130" s="194">
        <f t="shared" si="35"/>
        <v>9174</v>
      </c>
      <c r="I130" s="192"/>
      <c r="J130" s="192"/>
      <c r="K130" s="192">
        <v>9174</v>
      </c>
      <c r="L130" s="194">
        <f t="shared" si="36"/>
        <v>0</v>
      </c>
      <c r="M130" s="192"/>
      <c r="N130" s="192"/>
      <c r="O130" s="192"/>
      <c r="P130" s="184">
        <v>0</v>
      </c>
    </row>
    <row r="131" spans="1:16" s="6" customFormat="1" ht="15" customHeight="1">
      <c r="A131" s="641"/>
      <c r="B131" s="21" t="s">
        <v>99</v>
      </c>
      <c r="C131" s="22" t="s">
        <v>541</v>
      </c>
      <c r="D131" s="194">
        <f t="shared" si="31"/>
        <v>816</v>
      </c>
      <c r="E131" s="194">
        <f t="shared" si="32"/>
        <v>0</v>
      </c>
      <c r="F131" s="194">
        <f t="shared" si="33"/>
        <v>816</v>
      </c>
      <c r="G131" s="192">
        <f t="shared" si="34"/>
        <v>816</v>
      </c>
      <c r="H131" s="194">
        <f t="shared" si="35"/>
        <v>0</v>
      </c>
      <c r="I131" s="192"/>
      <c r="J131" s="192"/>
      <c r="K131" s="192">
        <v>0</v>
      </c>
      <c r="L131" s="194">
        <f t="shared" si="36"/>
        <v>816</v>
      </c>
      <c r="M131" s="192"/>
      <c r="N131" s="192"/>
      <c r="O131" s="192"/>
      <c r="P131" s="184">
        <v>816</v>
      </c>
    </row>
    <row r="132" spans="1:16" s="6" customFormat="1" ht="15.75" customHeight="1">
      <c r="A132" s="641"/>
      <c r="B132" s="21" t="s">
        <v>99</v>
      </c>
      <c r="C132" s="22" t="s">
        <v>583</v>
      </c>
      <c r="D132" s="194">
        <f t="shared" si="31"/>
        <v>144</v>
      </c>
      <c r="E132" s="194">
        <f t="shared" si="32"/>
        <v>144</v>
      </c>
      <c r="F132" s="194">
        <f t="shared" si="33"/>
        <v>0</v>
      </c>
      <c r="G132" s="192">
        <f t="shared" si="34"/>
        <v>144</v>
      </c>
      <c r="H132" s="194">
        <f t="shared" si="35"/>
        <v>144</v>
      </c>
      <c r="I132" s="192"/>
      <c r="J132" s="192"/>
      <c r="K132" s="192">
        <v>144</v>
      </c>
      <c r="L132" s="194">
        <f t="shared" si="36"/>
        <v>0</v>
      </c>
      <c r="M132" s="192"/>
      <c r="N132" s="192"/>
      <c r="O132" s="192"/>
      <c r="P132" s="184">
        <v>0</v>
      </c>
    </row>
    <row r="133" spans="1:16" s="6" customFormat="1" ht="15.75" customHeight="1">
      <c r="A133" s="641"/>
      <c r="B133" s="21" t="s">
        <v>697</v>
      </c>
      <c r="C133" s="22" t="s">
        <v>549</v>
      </c>
      <c r="D133" s="194">
        <f t="shared" si="31"/>
        <v>9274</v>
      </c>
      <c r="E133" s="194">
        <f t="shared" si="32"/>
        <v>0</v>
      </c>
      <c r="F133" s="194">
        <f t="shared" si="33"/>
        <v>9274</v>
      </c>
      <c r="G133" s="192">
        <f t="shared" si="34"/>
        <v>9274</v>
      </c>
      <c r="H133" s="194">
        <f t="shared" si="35"/>
        <v>0</v>
      </c>
      <c r="I133" s="192"/>
      <c r="J133" s="192"/>
      <c r="K133" s="192">
        <v>0</v>
      </c>
      <c r="L133" s="194">
        <f t="shared" si="36"/>
        <v>9274</v>
      </c>
      <c r="M133" s="192"/>
      <c r="N133" s="192"/>
      <c r="O133" s="192"/>
      <c r="P133" s="184">
        <v>9274</v>
      </c>
    </row>
    <row r="134" spans="1:16" s="6" customFormat="1" ht="15.75" customHeight="1">
      <c r="A134" s="641"/>
      <c r="B134" s="21" t="s">
        <v>697</v>
      </c>
      <c r="C134" s="22" t="s">
        <v>637</v>
      </c>
      <c r="D134" s="194">
        <f t="shared" si="31"/>
        <v>1637</v>
      </c>
      <c r="E134" s="194">
        <f t="shared" si="32"/>
        <v>1637</v>
      </c>
      <c r="F134" s="194">
        <f t="shared" si="33"/>
        <v>0</v>
      </c>
      <c r="G134" s="192">
        <f t="shared" si="34"/>
        <v>1637</v>
      </c>
      <c r="H134" s="194">
        <f t="shared" si="35"/>
        <v>1637</v>
      </c>
      <c r="I134" s="192"/>
      <c r="J134" s="192"/>
      <c r="K134" s="192">
        <v>1637</v>
      </c>
      <c r="L134" s="194">
        <f t="shared" si="36"/>
        <v>0</v>
      </c>
      <c r="M134" s="192"/>
      <c r="N134" s="192"/>
      <c r="O134" s="192"/>
      <c r="P134" s="184">
        <v>0</v>
      </c>
    </row>
    <row r="135" spans="1:16" s="6" customFormat="1" ht="16.5" customHeight="1">
      <c r="A135" s="642"/>
      <c r="B135" s="236" t="s">
        <v>476</v>
      </c>
      <c r="C135" s="22"/>
      <c r="D135" s="194">
        <f t="shared" si="31"/>
        <v>187368</v>
      </c>
      <c r="E135" s="194">
        <v>28105</v>
      </c>
      <c r="F135" s="194">
        <v>159263</v>
      </c>
      <c r="G135" s="192"/>
      <c r="H135" s="194"/>
      <c r="I135" s="192"/>
      <c r="J135" s="192"/>
      <c r="K135" s="192"/>
      <c r="L135" s="194"/>
      <c r="M135" s="192"/>
      <c r="N135" s="192"/>
      <c r="O135" s="192"/>
      <c r="P135" s="184"/>
    </row>
    <row r="136" spans="1:16" s="6" customFormat="1" ht="12.75">
      <c r="A136" s="643" t="s">
        <v>584</v>
      </c>
      <c r="B136" s="644" t="s">
        <v>62</v>
      </c>
      <c r="C136" s="644"/>
      <c r="D136" s="644"/>
      <c r="E136" s="644"/>
      <c r="F136" s="644"/>
      <c r="G136" s="644"/>
      <c r="H136" s="644"/>
      <c r="I136" s="644"/>
      <c r="J136" s="644"/>
      <c r="K136" s="644"/>
      <c r="L136" s="644"/>
      <c r="M136" s="644"/>
      <c r="N136" s="644"/>
      <c r="O136" s="644"/>
      <c r="P136" s="645"/>
    </row>
    <row r="137" spans="1:16" s="6" customFormat="1" ht="12.75">
      <c r="A137" s="641"/>
      <c r="B137" s="646" t="s">
        <v>61</v>
      </c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7"/>
    </row>
    <row r="138" spans="1:16" s="6" customFormat="1" ht="12.75">
      <c r="A138" s="641"/>
      <c r="B138" s="637" t="s">
        <v>65</v>
      </c>
      <c r="C138" s="638"/>
      <c r="D138" s="638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39"/>
    </row>
    <row r="139" spans="1:16" s="6" customFormat="1" ht="12.75">
      <c r="A139" s="641"/>
      <c r="B139" s="646" t="s">
        <v>66</v>
      </c>
      <c r="C139" s="646"/>
      <c r="D139" s="646"/>
      <c r="E139" s="646"/>
      <c r="F139" s="646"/>
      <c r="G139" s="646"/>
      <c r="H139" s="646"/>
      <c r="I139" s="646"/>
      <c r="J139" s="646"/>
      <c r="K139" s="646"/>
      <c r="L139" s="646"/>
      <c r="M139" s="646"/>
      <c r="N139" s="646"/>
      <c r="O139" s="646"/>
      <c r="P139" s="647"/>
    </row>
    <row r="140" spans="1:16" s="6" customFormat="1" ht="12.75">
      <c r="A140" s="641"/>
      <c r="B140" s="637" t="s">
        <v>533</v>
      </c>
      <c r="C140" s="638"/>
      <c r="D140" s="638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9"/>
    </row>
    <row r="141" spans="1:16" s="6" customFormat="1" ht="12.75">
      <c r="A141" s="641"/>
      <c r="B141" s="40" t="s">
        <v>277</v>
      </c>
      <c r="C141" s="40" t="s">
        <v>534</v>
      </c>
      <c r="D141" s="136">
        <f>D142+D159+D160</f>
        <v>321805</v>
      </c>
      <c r="E141" s="136">
        <f>E142+E159+E160</f>
        <v>48270</v>
      </c>
      <c r="F141" s="136">
        <f>F142+F159+F160</f>
        <v>273535</v>
      </c>
      <c r="G141" s="136">
        <f>G142</f>
        <v>87229</v>
      </c>
      <c r="H141" s="136">
        <f aca="true" t="shared" si="37" ref="H141:O141">H142+H157</f>
        <v>13084</v>
      </c>
      <c r="I141" s="136">
        <f t="shared" si="37"/>
        <v>0</v>
      </c>
      <c r="J141" s="136">
        <f t="shared" si="37"/>
        <v>0</v>
      </c>
      <c r="K141" s="136">
        <f t="shared" si="37"/>
        <v>13084</v>
      </c>
      <c r="L141" s="136">
        <f>L142</f>
        <v>74145</v>
      </c>
      <c r="M141" s="136">
        <f t="shared" si="37"/>
        <v>0</v>
      </c>
      <c r="N141" s="136">
        <f t="shared" si="37"/>
        <v>0</v>
      </c>
      <c r="O141" s="136">
        <f t="shared" si="37"/>
        <v>0</v>
      </c>
      <c r="P141" s="191">
        <f>P142</f>
        <v>74145</v>
      </c>
    </row>
    <row r="142" spans="1:16" s="6" customFormat="1" ht="12.75">
      <c r="A142" s="641"/>
      <c r="B142" s="395" t="s">
        <v>872</v>
      </c>
      <c r="C142" s="391"/>
      <c r="D142" s="394">
        <f>SUM(D143:D158)</f>
        <v>87229</v>
      </c>
      <c r="E142" s="394">
        <f>SUM(E143:E158)</f>
        <v>13084</v>
      </c>
      <c r="F142" s="394">
        <f>SUM(F143:F158)</f>
        <v>74145</v>
      </c>
      <c r="G142" s="394">
        <f>SUM(G143:G158)</f>
        <v>87229</v>
      </c>
      <c r="H142" s="394">
        <f>SUM(H143:H158)</f>
        <v>13084</v>
      </c>
      <c r="I142" s="394">
        <f>SUM(I143:I156)</f>
        <v>0</v>
      </c>
      <c r="J142" s="394">
        <f>SUM(J143:J156)</f>
        <v>0</v>
      </c>
      <c r="K142" s="394">
        <f>SUM(K143:K158)</f>
        <v>13084</v>
      </c>
      <c r="L142" s="394">
        <f>SUM(L143:L158)</f>
        <v>74145</v>
      </c>
      <c r="M142" s="394">
        <f>SUM(M143:M156)</f>
        <v>0</v>
      </c>
      <c r="N142" s="394">
        <f>SUM(N143:N156)</f>
        <v>0</v>
      </c>
      <c r="O142" s="394">
        <f>SUM(O143:O156)</f>
        <v>0</v>
      </c>
      <c r="P142" s="394">
        <f>SUM(P143:P158)</f>
        <v>74145</v>
      </c>
    </row>
    <row r="143" spans="1:16" s="6" customFormat="1" ht="12.75">
      <c r="A143" s="641"/>
      <c r="B143" s="21" t="s">
        <v>803</v>
      </c>
      <c r="C143" s="22" t="s">
        <v>535</v>
      </c>
      <c r="D143" s="194">
        <f>E143+F143</f>
        <v>3397</v>
      </c>
      <c r="E143" s="194">
        <f>H143</f>
        <v>0</v>
      </c>
      <c r="F143" s="194">
        <f>L143</f>
        <v>3397</v>
      </c>
      <c r="G143" s="192">
        <f>H143+L143</f>
        <v>3397</v>
      </c>
      <c r="H143" s="194">
        <f>K143</f>
        <v>0</v>
      </c>
      <c r="I143" s="192"/>
      <c r="J143" s="192"/>
      <c r="K143" s="192">
        <v>0</v>
      </c>
      <c r="L143" s="194">
        <f>P143</f>
        <v>3397</v>
      </c>
      <c r="M143" s="192"/>
      <c r="N143" s="192"/>
      <c r="O143" s="192"/>
      <c r="P143" s="184">
        <v>3397</v>
      </c>
    </row>
    <row r="144" spans="1:16" s="6" customFormat="1" ht="12.75">
      <c r="A144" s="641"/>
      <c r="B144" s="21" t="s">
        <v>803</v>
      </c>
      <c r="C144" s="22" t="s">
        <v>578</v>
      </c>
      <c r="D144" s="194">
        <f aca="true" t="shared" si="38" ref="D144:D160">E144+F144</f>
        <v>600</v>
      </c>
      <c r="E144" s="194">
        <f aca="true" t="shared" si="39" ref="E144:E158">H144</f>
        <v>600</v>
      </c>
      <c r="F144" s="194">
        <f aca="true" t="shared" si="40" ref="F144:F158">L144</f>
        <v>0</v>
      </c>
      <c r="G144" s="192">
        <f aca="true" t="shared" si="41" ref="G144:G158">H144+L144</f>
        <v>600</v>
      </c>
      <c r="H144" s="194">
        <f aca="true" t="shared" si="42" ref="H144:H158">K144</f>
        <v>600</v>
      </c>
      <c r="I144" s="192"/>
      <c r="J144" s="192"/>
      <c r="K144" s="192">
        <v>600</v>
      </c>
      <c r="L144" s="194">
        <f aca="true" t="shared" si="43" ref="L144:L158">P144</f>
        <v>0</v>
      </c>
      <c r="M144" s="192"/>
      <c r="N144" s="192"/>
      <c r="O144" s="192"/>
      <c r="P144" s="184">
        <v>0</v>
      </c>
    </row>
    <row r="145" spans="1:16" s="6" customFormat="1" ht="12.75">
      <c r="A145" s="641"/>
      <c r="B145" s="21" t="s">
        <v>747</v>
      </c>
      <c r="C145" s="22" t="s">
        <v>536</v>
      </c>
      <c r="D145" s="194">
        <f t="shared" si="38"/>
        <v>554</v>
      </c>
      <c r="E145" s="194">
        <f t="shared" si="39"/>
        <v>0</v>
      </c>
      <c r="F145" s="194">
        <f t="shared" si="40"/>
        <v>554</v>
      </c>
      <c r="G145" s="192">
        <f t="shared" si="41"/>
        <v>554</v>
      </c>
      <c r="H145" s="194">
        <f t="shared" si="42"/>
        <v>0</v>
      </c>
      <c r="I145" s="192"/>
      <c r="J145" s="192"/>
      <c r="K145" s="192">
        <v>0</v>
      </c>
      <c r="L145" s="194">
        <f t="shared" si="43"/>
        <v>554</v>
      </c>
      <c r="M145" s="192"/>
      <c r="N145" s="192"/>
      <c r="O145" s="192"/>
      <c r="P145" s="184">
        <v>554</v>
      </c>
    </row>
    <row r="146" spans="1:16" s="6" customFormat="1" ht="12.75">
      <c r="A146" s="641"/>
      <c r="B146" s="21" t="s">
        <v>747</v>
      </c>
      <c r="C146" s="22" t="s">
        <v>579</v>
      </c>
      <c r="D146" s="194">
        <f t="shared" si="38"/>
        <v>98</v>
      </c>
      <c r="E146" s="194">
        <f t="shared" si="39"/>
        <v>98</v>
      </c>
      <c r="F146" s="194">
        <f t="shared" si="40"/>
        <v>0</v>
      </c>
      <c r="G146" s="192">
        <f t="shared" si="41"/>
        <v>98</v>
      </c>
      <c r="H146" s="194">
        <f t="shared" si="42"/>
        <v>98</v>
      </c>
      <c r="I146" s="192"/>
      <c r="J146" s="192"/>
      <c r="K146" s="192">
        <v>98</v>
      </c>
      <c r="L146" s="194">
        <f t="shared" si="43"/>
        <v>0</v>
      </c>
      <c r="M146" s="192"/>
      <c r="N146" s="192"/>
      <c r="O146" s="192"/>
      <c r="P146" s="184">
        <v>0</v>
      </c>
    </row>
    <row r="147" spans="1:16" s="6" customFormat="1" ht="12.75">
      <c r="A147" s="641"/>
      <c r="B147" s="21" t="s">
        <v>145</v>
      </c>
      <c r="C147" s="22" t="s">
        <v>537</v>
      </c>
      <c r="D147" s="194">
        <f t="shared" si="38"/>
        <v>30320</v>
      </c>
      <c r="E147" s="194">
        <f t="shared" si="39"/>
        <v>0</v>
      </c>
      <c r="F147" s="194">
        <f t="shared" si="40"/>
        <v>30320</v>
      </c>
      <c r="G147" s="192">
        <f t="shared" si="41"/>
        <v>30320</v>
      </c>
      <c r="H147" s="194">
        <f t="shared" si="42"/>
        <v>0</v>
      </c>
      <c r="I147" s="192"/>
      <c r="J147" s="192"/>
      <c r="K147" s="192">
        <v>0</v>
      </c>
      <c r="L147" s="194">
        <f t="shared" si="43"/>
        <v>30320</v>
      </c>
      <c r="M147" s="192"/>
      <c r="N147" s="192"/>
      <c r="O147" s="192"/>
      <c r="P147" s="184">
        <v>30320</v>
      </c>
    </row>
    <row r="148" spans="1:16" s="6" customFormat="1" ht="12.75">
      <c r="A148" s="641"/>
      <c r="B148" s="21" t="s">
        <v>145</v>
      </c>
      <c r="C148" s="22" t="s">
        <v>580</v>
      </c>
      <c r="D148" s="194">
        <f t="shared" si="38"/>
        <v>5351</v>
      </c>
      <c r="E148" s="194">
        <f t="shared" si="39"/>
        <v>5351</v>
      </c>
      <c r="F148" s="194">
        <f t="shared" si="40"/>
        <v>0</v>
      </c>
      <c r="G148" s="192">
        <f t="shared" si="41"/>
        <v>5351</v>
      </c>
      <c r="H148" s="194">
        <f t="shared" si="42"/>
        <v>5351</v>
      </c>
      <c r="I148" s="192"/>
      <c r="J148" s="192"/>
      <c r="K148" s="192">
        <v>5351</v>
      </c>
      <c r="L148" s="194">
        <f t="shared" si="43"/>
        <v>0</v>
      </c>
      <c r="M148" s="192"/>
      <c r="N148" s="192"/>
      <c r="O148" s="192"/>
      <c r="P148" s="184">
        <v>0</v>
      </c>
    </row>
    <row r="149" spans="1:16" s="6" customFormat="1" ht="12.75">
      <c r="A149" s="641"/>
      <c r="B149" s="21" t="s">
        <v>749</v>
      </c>
      <c r="C149" s="22" t="s">
        <v>538</v>
      </c>
      <c r="D149" s="194">
        <f t="shared" si="38"/>
        <v>11243</v>
      </c>
      <c r="E149" s="194">
        <f t="shared" si="39"/>
        <v>0</v>
      </c>
      <c r="F149" s="194">
        <f t="shared" si="40"/>
        <v>11243</v>
      </c>
      <c r="G149" s="192">
        <f t="shared" si="41"/>
        <v>11243</v>
      </c>
      <c r="H149" s="194">
        <f t="shared" si="42"/>
        <v>0</v>
      </c>
      <c r="I149" s="192"/>
      <c r="J149" s="192"/>
      <c r="K149" s="192">
        <v>0</v>
      </c>
      <c r="L149" s="194">
        <f t="shared" si="43"/>
        <v>11243</v>
      </c>
      <c r="M149" s="192"/>
      <c r="N149" s="192"/>
      <c r="O149" s="192"/>
      <c r="P149" s="184">
        <v>11243</v>
      </c>
    </row>
    <row r="150" spans="1:16" s="6" customFormat="1" ht="12.75">
      <c r="A150" s="641"/>
      <c r="B150" s="21" t="s">
        <v>749</v>
      </c>
      <c r="C150" s="22" t="s">
        <v>581</v>
      </c>
      <c r="D150" s="194">
        <f t="shared" si="38"/>
        <v>1983</v>
      </c>
      <c r="E150" s="194">
        <f t="shared" si="39"/>
        <v>1983</v>
      </c>
      <c r="F150" s="194">
        <f t="shared" si="40"/>
        <v>0</v>
      </c>
      <c r="G150" s="192">
        <f t="shared" si="41"/>
        <v>1983</v>
      </c>
      <c r="H150" s="194">
        <f t="shared" si="42"/>
        <v>1983</v>
      </c>
      <c r="I150" s="192"/>
      <c r="J150" s="192"/>
      <c r="K150" s="192">
        <v>1983</v>
      </c>
      <c r="L150" s="194">
        <f t="shared" si="43"/>
        <v>0</v>
      </c>
      <c r="M150" s="192"/>
      <c r="N150" s="192"/>
      <c r="O150" s="192"/>
      <c r="P150" s="184">
        <v>0</v>
      </c>
    </row>
    <row r="151" spans="1:16" s="6" customFormat="1" ht="12.75">
      <c r="A151" s="641"/>
      <c r="B151" s="49" t="s">
        <v>92</v>
      </c>
      <c r="C151" s="22" t="s">
        <v>539</v>
      </c>
      <c r="D151" s="194">
        <f t="shared" si="38"/>
        <v>22598</v>
      </c>
      <c r="E151" s="194">
        <f t="shared" si="39"/>
        <v>0</v>
      </c>
      <c r="F151" s="194">
        <f t="shared" si="40"/>
        <v>22598</v>
      </c>
      <c r="G151" s="192">
        <f t="shared" si="41"/>
        <v>22598</v>
      </c>
      <c r="H151" s="194">
        <f t="shared" si="42"/>
        <v>0</v>
      </c>
      <c r="I151" s="192"/>
      <c r="J151" s="192"/>
      <c r="K151" s="192">
        <v>0</v>
      </c>
      <c r="L151" s="194">
        <f t="shared" si="43"/>
        <v>22598</v>
      </c>
      <c r="M151" s="192"/>
      <c r="N151" s="192"/>
      <c r="O151" s="192"/>
      <c r="P151" s="184">
        <v>22598</v>
      </c>
    </row>
    <row r="152" spans="1:16" s="6" customFormat="1" ht="12.75">
      <c r="A152" s="641"/>
      <c r="B152" s="49" t="s">
        <v>92</v>
      </c>
      <c r="C152" s="22" t="s">
        <v>557</v>
      </c>
      <c r="D152" s="194">
        <f t="shared" si="38"/>
        <v>3987</v>
      </c>
      <c r="E152" s="194">
        <f t="shared" si="39"/>
        <v>3987</v>
      </c>
      <c r="F152" s="194">
        <f t="shared" si="40"/>
        <v>0</v>
      </c>
      <c r="G152" s="192">
        <f t="shared" si="41"/>
        <v>3987</v>
      </c>
      <c r="H152" s="194">
        <f t="shared" si="42"/>
        <v>3987</v>
      </c>
      <c r="I152" s="192"/>
      <c r="J152" s="192"/>
      <c r="K152" s="192">
        <v>3987</v>
      </c>
      <c r="L152" s="194">
        <f t="shared" si="43"/>
        <v>0</v>
      </c>
      <c r="M152" s="192"/>
      <c r="N152" s="192"/>
      <c r="O152" s="192"/>
      <c r="P152" s="184">
        <v>0</v>
      </c>
    </row>
    <row r="153" spans="1:16" s="6" customFormat="1" ht="12.75">
      <c r="A153" s="641"/>
      <c r="B153" s="23" t="s">
        <v>823</v>
      </c>
      <c r="C153" s="22" t="s">
        <v>540</v>
      </c>
      <c r="D153" s="194">
        <f t="shared" si="38"/>
        <v>2911</v>
      </c>
      <c r="E153" s="194">
        <f t="shared" si="39"/>
        <v>0</v>
      </c>
      <c r="F153" s="194">
        <f t="shared" si="40"/>
        <v>2911</v>
      </c>
      <c r="G153" s="192">
        <f t="shared" si="41"/>
        <v>2911</v>
      </c>
      <c r="H153" s="194">
        <f t="shared" si="42"/>
        <v>0</v>
      </c>
      <c r="I153" s="192"/>
      <c r="J153" s="192"/>
      <c r="K153" s="192">
        <v>0</v>
      </c>
      <c r="L153" s="194">
        <f t="shared" si="43"/>
        <v>2911</v>
      </c>
      <c r="M153" s="192"/>
      <c r="N153" s="192"/>
      <c r="O153" s="192"/>
      <c r="P153" s="184">
        <v>2911</v>
      </c>
    </row>
    <row r="154" spans="1:16" s="6" customFormat="1" ht="12.75">
      <c r="A154" s="641"/>
      <c r="B154" s="23" t="s">
        <v>823</v>
      </c>
      <c r="C154" s="22" t="s">
        <v>582</v>
      </c>
      <c r="D154" s="194">
        <f t="shared" si="38"/>
        <v>513</v>
      </c>
      <c r="E154" s="194">
        <f t="shared" si="39"/>
        <v>513</v>
      </c>
      <c r="F154" s="194">
        <f t="shared" si="40"/>
        <v>0</v>
      </c>
      <c r="G154" s="192">
        <f t="shared" si="41"/>
        <v>513</v>
      </c>
      <c r="H154" s="194">
        <f t="shared" si="42"/>
        <v>513</v>
      </c>
      <c r="I154" s="192"/>
      <c r="J154" s="192"/>
      <c r="K154" s="192">
        <v>513</v>
      </c>
      <c r="L154" s="194">
        <f t="shared" si="43"/>
        <v>0</v>
      </c>
      <c r="M154" s="192"/>
      <c r="N154" s="192"/>
      <c r="O154" s="192"/>
      <c r="P154" s="184">
        <v>0</v>
      </c>
    </row>
    <row r="155" spans="1:16" s="6" customFormat="1" ht="12.75">
      <c r="A155" s="641"/>
      <c r="B155" s="21" t="s">
        <v>99</v>
      </c>
      <c r="C155" s="22" t="s">
        <v>541</v>
      </c>
      <c r="D155" s="194">
        <f t="shared" si="38"/>
        <v>190</v>
      </c>
      <c r="E155" s="194">
        <f t="shared" si="39"/>
        <v>0</v>
      </c>
      <c r="F155" s="194">
        <f t="shared" si="40"/>
        <v>190</v>
      </c>
      <c r="G155" s="192">
        <f t="shared" si="41"/>
        <v>190</v>
      </c>
      <c r="H155" s="194">
        <f t="shared" si="42"/>
        <v>0</v>
      </c>
      <c r="I155" s="192"/>
      <c r="J155" s="192"/>
      <c r="K155" s="192">
        <v>0</v>
      </c>
      <c r="L155" s="194">
        <f t="shared" si="43"/>
        <v>190</v>
      </c>
      <c r="M155" s="192"/>
      <c r="N155" s="192"/>
      <c r="O155" s="192"/>
      <c r="P155" s="184">
        <v>190</v>
      </c>
    </row>
    <row r="156" spans="1:16" s="6" customFormat="1" ht="12.75">
      <c r="A156" s="641"/>
      <c r="B156" s="21" t="s">
        <v>99</v>
      </c>
      <c r="C156" s="22" t="s">
        <v>583</v>
      </c>
      <c r="D156" s="194">
        <f t="shared" si="38"/>
        <v>34</v>
      </c>
      <c r="E156" s="194">
        <f t="shared" si="39"/>
        <v>34</v>
      </c>
      <c r="F156" s="194">
        <f t="shared" si="40"/>
        <v>0</v>
      </c>
      <c r="G156" s="192">
        <f t="shared" si="41"/>
        <v>34</v>
      </c>
      <c r="H156" s="194">
        <f t="shared" si="42"/>
        <v>34</v>
      </c>
      <c r="I156" s="192"/>
      <c r="J156" s="192"/>
      <c r="K156" s="192">
        <v>34</v>
      </c>
      <c r="L156" s="194">
        <f t="shared" si="43"/>
        <v>0</v>
      </c>
      <c r="M156" s="192"/>
      <c r="N156" s="192"/>
      <c r="O156" s="192"/>
      <c r="P156" s="184">
        <v>0</v>
      </c>
    </row>
    <row r="157" spans="1:16" s="6" customFormat="1" ht="12.75">
      <c r="A157" s="641"/>
      <c r="B157" s="21" t="s">
        <v>697</v>
      </c>
      <c r="C157" s="22" t="s">
        <v>549</v>
      </c>
      <c r="D157" s="194">
        <f t="shared" si="38"/>
        <v>2932</v>
      </c>
      <c r="E157" s="194">
        <f t="shared" si="39"/>
        <v>0</v>
      </c>
      <c r="F157" s="194">
        <f t="shared" si="40"/>
        <v>2932</v>
      </c>
      <c r="G157" s="192">
        <f t="shared" si="41"/>
        <v>2932</v>
      </c>
      <c r="H157" s="194">
        <f t="shared" si="42"/>
        <v>0</v>
      </c>
      <c r="I157" s="192"/>
      <c r="J157" s="192"/>
      <c r="K157" s="192">
        <v>0</v>
      </c>
      <c r="L157" s="194">
        <f t="shared" si="43"/>
        <v>2932</v>
      </c>
      <c r="M157" s="192"/>
      <c r="N157" s="192"/>
      <c r="O157" s="192"/>
      <c r="P157" s="184">
        <v>2932</v>
      </c>
    </row>
    <row r="158" spans="1:16" s="6" customFormat="1" ht="12.75">
      <c r="A158" s="641"/>
      <c r="B158" s="21" t="s">
        <v>697</v>
      </c>
      <c r="C158" s="22" t="s">
        <v>637</v>
      </c>
      <c r="D158" s="194">
        <f t="shared" si="38"/>
        <v>518</v>
      </c>
      <c r="E158" s="194">
        <f t="shared" si="39"/>
        <v>518</v>
      </c>
      <c r="F158" s="194">
        <f t="shared" si="40"/>
        <v>0</v>
      </c>
      <c r="G158" s="192">
        <f t="shared" si="41"/>
        <v>518</v>
      </c>
      <c r="H158" s="194">
        <f t="shared" si="42"/>
        <v>518</v>
      </c>
      <c r="I158" s="192"/>
      <c r="J158" s="192"/>
      <c r="K158" s="192">
        <v>518</v>
      </c>
      <c r="L158" s="194">
        <f t="shared" si="43"/>
        <v>0</v>
      </c>
      <c r="M158" s="192"/>
      <c r="N158" s="192"/>
      <c r="O158" s="192"/>
      <c r="P158" s="184">
        <v>0</v>
      </c>
    </row>
    <row r="159" spans="1:16" s="6" customFormat="1" ht="12.75">
      <c r="A159" s="641"/>
      <c r="B159" s="21" t="s">
        <v>476</v>
      </c>
      <c r="C159" s="22"/>
      <c r="D159" s="194">
        <f t="shared" si="38"/>
        <v>145034</v>
      </c>
      <c r="E159" s="194">
        <v>21755</v>
      </c>
      <c r="F159" s="194">
        <v>123279</v>
      </c>
      <c r="G159" s="192"/>
      <c r="H159" s="194"/>
      <c r="I159" s="192"/>
      <c r="J159" s="192"/>
      <c r="K159" s="192"/>
      <c r="L159" s="194"/>
      <c r="M159" s="192"/>
      <c r="N159" s="192"/>
      <c r="O159" s="192"/>
      <c r="P159" s="184"/>
    </row>
    <row r="160" spans="1:16" s="6" customFormat="1" ht="12.75">
      <c r="A160" s="642"/>
      <c r="B160" s="21" t="s">
        <v>570</v>
      </c>
      <c r="C160" s="22"/>
      <c r="D160" s="194">
        <f t="shared" si="38"/>
        <v>89542</v>
      </c>
      <c r="E160" s="194">
        <v>13431</v>
      </c>
      <c r="F160" s="194">
        <v>76111</v>
      </c>
      <c r="G160" s="192"/>
      <c r="H160" s="194"/>
      <c r="I160" s="192"/>
      <c r="J160" s="192"/>
      <c r="K160" s="192"/>
      <c r="L160" s="194"/>
      <c r="M160" s="192"/>
      <c r="N160" s="192"/>
      <c r="O160" s="192"/>
      <c r="P160" s="184"/>
    </row>
    <row r="161" spans="1:17" s="6" customFormat="1" ht="13.5" customHeight="1">
      <c r="A161" s="650" t="s">
        <v>638</v>
      </c>
      <c r="B161" s="644" t="s">
        <v>62</v>
      </c>
      <c r="C161" s="644"/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5"/>
      <c r="Q161" s="41"/>
    </row>
    <row r="162" spans="1:17" s="6" customFormat="1" ht="12.75">
      <c r="A162" s="650"/>
      <c r="B162" s="646" t="s">
        <v>532</v>
      </c>
      <c r="C162" s="646"/>
      <c r="D162" s="646"/>
      <c r="E162" s="646"/>
      <c r="F162" s="646"/>
      <c r="G162" s="646"/>
      <c r="H162" s="646"/>
      <c r="I162" s="646"/>
      <c r="J162" s="646"/>
      <c r="K162" s="646"/>
      <c r="L162" s="646"/>
      <c r="M162" s="646"/>
      <c r="N162" s="646"/>
      <c r="O162" s="646"/>
      <c r="P162" s="647"/>
      <c r="Q162" s="41"/>
    </row>
    <row r="163" spans="1:16" s="6" customFormat="1" ht="12.75">
      <c r="A163" s="650"/>
      <c r="B163" s="646" t="s">
        <v>7</v>
      </c>
      <c r="C163" s="646"/>
      <c r="D163" s="646"/>
      <c r="E163" s="646"/>
      <c r="F163" s="646"/>
      <c r="G163" s="646"/>
      <c r="H163" s="646"/>
      <c r="I163" s="646"/>
      <c r="J163" s="646"/>
      <c r="K163" s="646"/>
      <c r="L163" s="646"/>
      <c r="M163" s="646"/>
      <c r="N163" s="646"/>
      <c r="O163" s="646"/>
      <c r="P163" s="647"/>
    </row>
    <row r="164" spans="1:16" s="6" customFormat="1" ht="12.75">
      <c r="A164" s="650"/>
      <c r="B164" s="637" t="s">
        <v>533</v>
      </c>
      <c r="C164" s="638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9"/>
    </row>
    <row r="165" spans="1:16" s="6" customFormat="1" ht="12.75">
      <c r="A165" s="650"/>
      <c r="B165" s="40" t="s">
        <v>277</v>
      </c>
      <c r="C165" s="40" t="s">
        <v>534</v>
      </c>
      <c r="D165" s="136">
        <f>D166+D167+D184</f>
        <v>207960</v>
      </c>
      <c r="E165" s="136">
        <f aca="true" t="shared" si="44" ref="E165:P165">E166+E167+E184</f>
        <v>27152</v>
      </c>
      <c r="F165" s="136">
        <f t="shared" si="44"/>
        <v>180808</v>
      </c>
      <c r="G165" s="136">
        <f t="shared" si="44"/>
        <v>108651</v>
      </c>
      <c r="H165" s="136">
        <f t="shared" si="44"/>
        <v>16298</v>
      </c>
      <c r="I165" s="136">
        <f t="shared" si="44"/>
        <v>0</v>
      </c>
      <c r="J165" s="136">
        <f t="shared" si="44"/>
        <v>0</v>
      </c>
      <c r="K165" s="136">
        <f t="shared" si="44"/>
        <v>16298</v>
      </c>
      <c r="L165" s="136">
        <f t="shared" si="44"/>
        <v>92353</v>
      </c>
      <c r="M165" s="136">
        <f t="shared" si="44"/>
        <v>0</v>
      </c>
      <c r="N165" s="136">
        <f t="shared" si="44"/>
        <v>0</v>
      </c>
      <c r="O165" s="136">
        <f t="shared" si="44"/>
        <v>0</v>
      </c>
      <c r="P165" s="191">
        <f t="shared" si="44"/>
        <v>92353</v>
      </c>
    </row>
    <row r="166" spans="1:16" s="6" customFormat="1" ht="12.75">
      <c r="A166" s="650"/>
      <c r="B166" s="4" t="s">
        <v>882</v>
      </c>
      <c r="C166" s="4"/>
      <c r="D166" s="194">
        <f>E166+F166</f>
        <v>26951</v>
      </c>
      <c r="E166" s="194">
        <v>0</v>
      </c>
      <c r="F166" s="194">
        <v>26951</v>
      </c>
      <c r="G166" s="194"/>
      <c r="H166" s="194"/>
      <c r="I166" s="197"/>
      <c r="J166" s="192"/>
      <c r="K166" s="192"/>
      <c r="L166" s="194"/>
      <c r="M166" s="192"/>
      <c r="N166" s="192"/>
      <c r="O166" s="192"/>
      <c r="P166" s="184"/>
    </row>
    <row r="167" spans="1:16" s="6" customFormat="1" ht="12.75">
      <c r="A167" s="650"/>
      <c r="B167" s="363" t="s">
        <v>872</v>
      </c>
      <c r="C167" s="364"/>
      <c r="D167" s="365">
        <f>E167+F167</f>
        <v>108651</v>
      </c>
      <c r="E167" s="365">
        <f>H167</f>
        <v>16298</v>
      </c>
      <c r="F167" s="365">
        <f>L167</f>
        <v>92353</v>
      </c>
      <c r="G167" s="365">
        <f>L167+H167</f>
        <v>108651</v>
      </c>
      <c r="H167" s="365">
        <f>I167+J167+K167</f>
        <v>16298</v>
      </c>
      <c r="I167" s="365"/>
      <c r="J167" s="365"/>
      <c r="K167" s="365">
        <f>SUM(K168:K183)</f>
        <v>16298</v>
      </c>
      <c r="L167" s="365">
        <f>SUM(L168:L183)</f>
        <v>92353</v>
      </c>
      <c r="M167" s="365"/>
      <c r="N167" s="365"/>
      <c r="O167" s="365"/>
      <c r="P167" s="366">
        <f>SUM(P168:P183)</f>
        <v>92353</v>
      </c>
    </row>
    <row r="168" spans="1:16" s="6" customFormat="1" ht="12.75">
      <c r="A168" s="650"/>
      <c r="B168" s="21" t="s">
        <v>803</v>
      </c>
      <c r="C168" s="22" t="s">
        <v>535</v>
      </c>
      <c r="D168" s="194">
        <f>E168+F168</f>
        <v>5699</v>
      </c>
      <c r="E168" s="194">
        <f aca="true" t="shared" si="45" ref="E168:E183">H168</f>
        <v>0</v>
      </c>
      <c r="F168" s="194">
        <f>L168</f>
        <v>5699</v>
      </c>
      <c r="G168" s="462">
        <f aca="true" t="shared" si="46" ref="G168:G184">L168+H168</f>
        <v>5699</v>
      </c>
      <c r="H168" s="194">
        <f aca="true" t="shared" si="47" ref="H168:H183">I168+J168+K168</f>
        <v>0</v>
      </c>
      <c r="I168" s="192"/>
      <c r="J168" s="192"/>
      <c r="K168" s="192"/>
      <c r="L168" s="194">
        <f>M168+N168+O168+P168</f>
        <v>5699</v>
      </c>
      <c r="M168" s="192"/>
      <c r="N168" s="192"/>
      <c r="O168" s="192"/>
      <c r="P168" s="184">
        <v>5699</v>
      </c>
    </row>
    <row r="169" spans="1:16" s="6" customFormat="1" ht="12.75">
      <c r="A169" s="650"/>
      <c r="B169" s="21" t="s">
        <v>803</v>
      </c>
      <c r="C169" s="22" t="s">
        <v>578</v>
      </c>
      <c r="D169" s="194">
        <f aca="true" t="shared" si="48" ref="D169:D183">E169+F169</f>
        <v>1006</v>
      </c>
      <c r="E169" s="194">
        <f t="shared" si="45"/>
        <v>1006</v>
      </c>
      <c r="F169" s="194"/>
      <c r="G169" s="462">
        <f t="shared" si="46"/>
        <v>1006</v>
      </c>
      <c r="H169" s="194">
        <f t="shared" si="47"/>
        <v>1006</v>
      </c>
      <c r="I169" s="192"/>
      <c r="J169" s="192"/>
      <c r="K169" s="192">
        <v>1006</v>
      </c>
      <c r="L169" s="194"/>
      <c r="M169" s="192"/>
      <c r="N169" s="192"/>
      <c r="O169" s="192"/>
      <c r="P169" s="184"/>
    </row>
    <row r="170" spans="1:16" s="6" customFormat="1" ht="12.75">
      <c r="A170" s="650"/>
      <c r="B170" s="21" t="s">
        <v>747</v>
      </c>
      <c r="C170" s="22" t="s">
        <v>536</v>
      </c>
      <c r="D170" s="194">
        <f t="shared" si="48"/>
        <v>925</v>
      </c>
      <c r="E170" s="194">
        <f t="shared" si="45"/>
        <v>0</v>
      </c>
      <c r="F170" s="194">
        <f aca="true" t="shared" si="49" ref="F170:F182">L170</f>
        <v>925</v>
      </c>
      <c r="G170" s="462">
        <f t="shared" si="46"/>
        <v>925</v>
      </c>
      <c r="H170" s="194">
        <f t="shared" si="47"/>
        <v>0</v>
      </c>
      <c r="I170" s="192"/>
      <c r="J170" s="192"/>
      <c r="K170" s="192"/>
      <c r="L170" s="194">
        <f aca="true" t="shared" si="50" ref="L170:L184">M170+N170+O170+P170</f>
        <v>925</v>
      </c>
      <c r="M170" s="192"/>
      <c r="N170" s="192"/>
      <c r="O170" s="192"/>
      <c r="P170" s="184">
        <v>925</v>
      </c>
    </row>
    <row r="171" spans="1:16" s="6" customFormat="1" ht="12.75">
      <c r="A171" s="650"/>
      <c r="B171" s="21" t="s">
        <v>747</v>
      </c>
      <c r="C171" s="22" t="s">
        <v>579</v>
      </c>
      <c r="D171" s="194">
        <f t="shared" si="48"/>
        <v>163</v>
      </c>
      <c r="E171" s="194">
        <f t="shared" si="45"/>
        <v>163</v>
      </c>
      <c r="F171" s="194"/>
      <c r="G171" s="462">
        <f t="shared" si="46"/>
        <v>163</v>
      </c>
      <c r="H171" s="194">
        <f t="shared" si="47"/>
        <v>163</v>
      </c>
      <c r="I171" s="192"/>
      <c r="J171" s="192"/>
      <c r="K171" s="192">
        <v>163</v>
      </c>
      <c r="L171" s="194"/>
      <c r="M171" s="192"/>
      <c r="N171" s="192"/>
      <c r="O171" s="192"/>
      <c r="P171" s="184"/>
    </row>
    <row r="172" spans="1:16" s="6" customFormat="1" ht="12.75">
      <c r="A172" s="650"/>
      <c r="B172" s="21" t="s">
        <v>145</v>
      </c>
      <c r="C172" s="22" t="s">
        <v>537</v>
      </c>
      <c r="D172" s="194">
        <f t="shared" si="48"/>
        <v>65621</v>
      </c>
      <c r="E172" s="194">
        <f t="shared" si="45"/>
        <v>0</v>
      </c>
      <c r="F172" s="194">
        <f t="shared" si="49"/>
        <v>65621</v>
      </c>
      <c r="G172" s="462">
        <f t="shared" si="46"/>
        <v>65621</v>
      </c>
      <c r="H172" s="194">
        <f t="shared" si="47"/>
        <v>0</v>
      </c>
      <c r="I172" s="192"/>
      <c r="J172" s="192"/>
      <c r="K172" s="192"/>
      <c r="L172" s="194">
        <f t="shared" si="50"/>
        <v>65621</v>
      </c>
      <c r="M172" s="192"/>
      <c r="N172" s="192"/>
      <c r="O172" s="192"/>
      <c r="P172" s="184">
        <v>65621</v>
      </c>
    </row>
    <row r="173" spans="1:16" s="6" customFormat="1" ht="12.75">
      <c r="A173" s="650"/>
      <c r="B173" s="21" t="s">
        <v>145</v>
      </c>
      <c r="C173" s="22" t="s">
        <v>580</v>
      </c>
      <c r="D173" s="194">
        <f t="shared" si="48"/>
        <v>11580</v>
      </c>
      <c r="E173" s="194">
        <f t="shared" si="45"/>
        <v>11580</v>
      </c>
      <c r="F173" s="194"/>
      <c r="G173" s="462">
        <f t="shared" si="46"/>
        <v>11580</v>
      </c>
      <c r="H173" s="194">
        <f t="shared" si="47"/>
        <v>11580</v>
      </c>
      <c r="I173" s="192"/>
      <c r="J173" s="192"/>
      <c r="K173" s="192">
        <v>11580</v>
      </c>
      <c r="L173" s="194"/>
      <c r="M173" s="192"/>
      <c r="N173" s="192"/>
      <c r="O173" s="192"/>
      <c r="P173" s="184"/>
    </row>
    <row r="174" spans="1:16" s="6" customFormat="1" ht="12.75">
      <c r="A174" s="650"/>
      <c r="B174" s="21" t="s">
        <v>749</v>
      </c>
      <c r="C174" s="22" t="s">
        <v>538</v>
      </c>
      <c r="D174" s="194">
        <f t="shared" si="48"/>
        <v>3160</v>
      </c>
      <c r="E174" s="194">
        <f t="shared" si="45"/>
        <v>0</v>
      </c>
      <c r="F174" s="194">
        <f t="shared" si="49"/>
        <v>3160</v>
      </c>
      <c r="G174" s="462">
        <f t="shared" si="46"/>
        <v>3160</v>
      </c>
      <c r="H174" s="194">
        <f t="shared" si="47"/>
        <v>0</v>
      </c>
      <c r="I174" s="192"/>
      <c r="J174" s="192"/>
      <c r="K174" s="192"/>
      <c r="L174" s="194">
        <f t="shared" si="50"/>
        <v>3160</v>
      </c>
      <c r="M174" s="192"/>
      <c r="N174" s="192"/>
      <c r="O174" s="192"/>
      <c r="P174" s="184">
        <v>3160</v>
      </c>
    </row>
    <row r="175" spans="1:16" s="6" customFormat="1" ht="12.75">
      <c r="A175" s="650"/>
      <c r="B175" s="21" t="s">
        <v>749</v>
      </c>
      <c r="C175" s="22" t="s">
        <v>581</v>
      </c>
      <c r="D175" s="194">
        <f t="shared" si="48"/>
        <v>558</v>
      </c>
      <c r="E175" s="194">
        <f t="shared" si="45"/>
        <v>558</v>
      </c>
      <c r="F175" s="194"/>
      <c r="G175" s="462">
        <f t="shared" si="46"/>
        <v>558</v>
      </c>
      <c r="H175" s="194">
        <f t="shared" si="47"/>
        <v>558</v>
      </c>
      <c r="I175" s="192"/>
      <c r="J175" s="192"/>
      <c r="K175" s="192">
        <v>558</v>
      </c>
      <c r="L175" s="194"/>
      <c r="M175" s="192"/>
      <c r="N175" s="192"/>
      <c r="O175" s="192"/>
      <c r="P175" s="184"/>
    </row>
    <row r="176" spans="1:16" s="6" customFormat="1" ht="12.75">
      <c r="A176" s="650"/>
      <c r="B176" s="49" t="s">
        <v>92</v>
      </c>
      <c r="C176" s="22" t="s">
        <v>539</v>
      </c>
      <c r="D176" s="194">
        <f t="shared" si="48"/>
        <v>1165</v>
      </c>
      <c r="E176" s="194">
        <f t="shared" si="45"/>
        <v>0</v>
      </c>
      <c r="F176" s="194">
        <f t="shared" si="49"/>
        <v>1165</v>
      </c>
      <c r="G176" s="462">
        <f t="shared" si="46"/>
        <v>1165</v>
      </c>
      <c r="H176" s="194">
        <f t="shared" si="47"/>
        <v>0</v>
      </c>
      <c r="I176" s="192"/>
      <c r="J176" s="192"/>
      <c r="K176" s="192"/>
      <c r="L176" s="194">
        <f t="shared" si="50"/>
        <v>1165</v>
      </c>
      <c r="M176" s="192"/>
      <c r="N176" s="192"/>
      <c r="O176" s="192"/>
      <c r="P176" s="184">
        <v>1165</v>
      </c>
    </row>
    <row r="177" spans="1:16" s="6" customFormat="1" ht="12.75">
      <c r="A177" s="650"/>
      <c r="B177" s="49" t="s">
        <v>92</v>
      </c>
      <c r="C177" s="22" t="s">
        <v>557</v>
      </c>
      <c r="D177" s="194">
        <f t="shared" si="48"/>
        <v>205</v>
      </c>
      <c r="E177" s="194">
        <f t="shared" si="45"/>
        <v>205</v>
      </c>
      <c r="F177" s="194"/>
      <c r="G177" s="462">
        <f t="shared" si="46"/>
        <v>205</v>
      </c>
      <c r="H177" s="194">
        <f t="shared" si="47"/>
        <v>205</v>
      </c>
      <c r="I177" s="192"/>
      <c r="J177" s="192"/>
      <c r="K177" s="192">
        <v>205</v>
      </c>
      <c r="L177" s="194"/>
      <c r="M177" s="192"/>
      <c r="N177" s="192"/>
      <c r="O177" s="192"/>
      <c r="P177" s="184"/>
    </row>
    <row r="178" spans="1:16" s="6" customFormat="1" ht="12.75">
      <c r="A178" s="650"/>
      <c r="B178" s="23" t="s">
        <v>823</v>
      </c>
      <c r="C178" s="22" t="s">
        <v>540</v>
      </c>
      <c r="D178" s="194">
        <f t="shared" si="48"/>
        <v>14425</v>
      </c>
      <c r="E178" s="194">
        <f t="shared" si="45"/>
        <v>0</v>
      </c>
      <c r="F178" s="194">
        <f t="shared" si="49"/>
        <v>14425</v>
      </c>
      <c r="G178" s="462">
        <f t="shared" si="46"/>
        <v>14425</v>
      </c>
      <c r="H178" s="194">
        <f t="shared" si="47"/>
        <v>0</v>
      </c>
      <c r="I178" s="192"/>
      <c r="J178" s="192"/>
      <c r="K178" s="192"/>
      <c r="L178" s="194">
        <f t="shared" si="50"/>
        <v>14425</v>
      </c>
      <c r="M178" s="192"/>
      <c r="N178" s="192"/>
      <c r="O178" s="192"/>
      <c r="P178" s="184">
        <v>14425</v>
      </c>
    </row>
    <row r="179" spans="1:16" s="6" customFormat="1" ht="12.75">
      <c r="A179" s="650"/>
      <c r="B179" s="23" t="s">
        <v>823</v>
      </c>
      <c r="C179" s="22" t="s">
        <v>582</v>
      </c>
      <c r="D179" s="194">
        <f t="shared" si="48"/>
        <v>2546</v>
      </c>
      <c r="E179" s="194">
        <f t="shared" si="45"/>
        <v>2546</v>
      </c>
      <c r="F179" s="194"/>
      <c r="G179" s="462">
        <f t="shared" si="46"/>
        <v>2546</v>
      </c>
      <c r="H179" s="194">
        <f t="shared" si="47"/>
        <v>2546</v>
      </c>
      <c r="I179" s="192"/>
      <c r="J179" s="192"/>
      <c r="K179" s="192">
        <v>2546</v>
      </c>
      <c r="L179" s="194"/>
      <c r="M179" s="192"/>
      <c r="N179" s="192"/>
      <c r="O179" s="192"/>
      <c r="P179" s="184"/>
    </row>
    <row r="180" spans="1:16" s="6" customFormat="1" ht="12.75">
      <c r="A180" s="650"/>
      <c r="B180" s="21" t="s">
        <v>99</v>
      </c>
      <c r="C180" s="22" t="s">
        <v>541</v>
      </c>
      <c r="D180" s="194">
        <f t="shared" si="48"/>
        <v>338</v>
      </c>
      <c r="E180" s="194">
        <f t="shared" si="45"/>
        <v>0</v>
      </c>
      <c r="F180" s="194">
        <f t="shared" si="49"/>
        <v>338</v>
      </c>
      <c r="G180" s="462">
        <f t="shared" si="46"/>
        <v>338</v>
      </c>
      <c r="H180" s="194">
        <f t="shared" si="47"/>
        <v>0</v>
      </c>
      <c r="I180" s="192"/>
      <c r="J180" s="192"/>
      <c r="K180" s="192"/>
      <c r="L180" s="194">
        <f t="shared" si="50"/>
        <v>338</v>
      </c>
      <c r="M180" s="192"/>
      <c r="N180" s="192"/>
      <c r="O180" s="192"/>
      <c r="P180" s="184">
        <v>338</v>
      </c>
    </row>
    <row r="181" spans="1:16" s="6" customFormat="1" ht="12.75">
      <c r="A181" s="650"/>
      <c r="B181" s="21" t="s">
        <v>99</v>
      </c>
      <c r="C181" s="22" t="s">
        <v>583</v>
      </c>
      <c r="D181" s="194">
        <f t="shared" si="48"/>
        <v>60</v>
      </c>
      <c r="E181" s="194">
        <f t="shared" si="45"/>
        <v>60</v>
      </c>
      <c r="F181" s="194"/>
      <c r="G181" s="462">
        <f t="shared" si="46"/>
        <v>60</v>
      </c>
      <c r="H181" s="194">
        <f t="shared" si="47"/>
        <v>60</v>
      </c>
      <c r="I181" s="192"/>
      <c r="J181" s="192"/>
      <c r="K181" s="192">
        <v>60</v>
      </c>
      <c r="L181" s="194"/>
      <c r="M181" s="192"/>
      <c r="N181" s="192"/>
      <c r="O181" s="192"/>
      <c r="P181" s="184"/>
    </row>
    <row r="182" spans="1:16" s="6" customFormat="1" ht="12.75">
      <c r="A182" s="650"/>
      <c r="B182" s="21" t="s">
        <v>697</v>
      </c>
      <c r="C182" s="22" t="s">
        <v>549</v>
      </c>
      <c r="D182" s="194">
        <f t="shared" si="48"/>
        <v>1020</v>
      </c>
      <c r="E182" s="194">
        <f t="shared" si="45"/>
        <v>0</v>
      </c>
      <c r="F182" s="194">
        <f t="shared" si="49"/>
        <v>1020</v>
      </c>
      <c r="G182" s="462">
        <f t="shared" si="46"/>
        <v>1020</v>
      </c>
      <c r="H182" s="194">
        <f t="shared" si="47"/>
        <v>0</v>
      </c>
      <c r="I182" s="192"/>
      <c r="J182" s="192"/>
      <c r="K182" s="192"/>
      <c r="L182" s="194">
        <f t="shared" si="50"/>
        <v>1020</v>
      </c>
      <c r="M182" s="192"/>
      <c r="N182" s="192"/>
      <c r="O182" s="192"/>
      <c r="P182" s="184">
        <v>1020</v>
      </c>
    </row>
    <row r="183" spans="1:16" s="6" customFormat="1" ht="12.75">
      <c r="A183" s="650"/>
      <c r="B183" s="21" t="s">
        <v>697</v>
      </c>
      <c r="C183" s="22" t="s">
        <v>637</v>
      </c>
      <c r="D183" s="194">
        <f t="shared" si="48"/>
        <v>180</v>
      </c>
      <c r="E183" s="194">
        <f t="shared" si="45"/>
        <v>180</v>
      </c>
      <c r="F183" s="194"/>
      <c r="G183" s="462">
        <f t="shared" si="46"/>
        <v>180</v>
      </c>
      <c r="H183" s="194">
        <f t="shared" si="47"/>
        <v>180</v>
      </c>
      <c r="I183" s="192"/>
      <c r="J183" s="192"/>
      <c r="K183" s="192">
        <v>180</v>
      </c>
      <c r="L183" s="194"/>
      <c r="M183" s="192"/>
      <c r="N183" s="192"/>
      <c r="O183" s="192"/>
      <c r="P183" s="184"/>
    </row>
    <row r="184" spans="1:16" s="6" customFormat="1" ht="12.75">
      <c r="A184" s="650"/>
      <c r="B184" s="4" t="s">
        <v>476</v>
      </c>
      <c r="C184" s="22"/>
      <c r="D184" s="194">
        <f>E184+F184</f>
        <v>72358</v>
      </c>
      <c r="E184" s="194">
        <v>10854</v>
      </c>
      <c r="F184" s="194">
        <v>61504</v>
      </c>
      <c r="G184" s="462">
        <f t="shared" si="46"/>
        <v>0</v>
      </c>
      <c r="H184" s="194">
        <f>I184+J184+K184</f>
        <v>0</v>
      </c>
      <c r="I184" s="192"/>
      <c r="J184" s="192"/>
      <c r="K184" s="192"/>
      <c r="L184" s="194">
        <f t="shared" si="50"/>
        <v>0</v>
      </c>
      <c r="M184" s="192"/>
      <c r="N184" s="192"/>
      <c r="O184" s="192"/>
      <c r="P184" s="184"/>
    </row>
    <row r="185" spans="1:16" s="6" customFormat="1" ht="12.75">
      <c r="A185" s="643" t="s">
        <v>558</v>
      </c>
      <c r="B185" s="644" t="s">
        <v>62</v>
      </c>
      <c r="C185" s="644"/>
      <c r="D185" s="644"/>
      <c r="E185" s="644"/>
      <c r="F185" s="644"/>
      <c r="G185" s="644"/>
      <c r="H185" s="644"/>
      <c r="I185" s="644"/>
      <c r="J185" s="644"/>
      <c r="K185" s="644"/>
      <c r="L185" s="644"/>
      <c r="M185" s="644"/>
      <c r="N185" s="644"/>
      <c r="O185" s="644"/>
      <c r="P185" s="645"/>
    </row>
    <row r="186" spans="1:16" s="6" customFormat="1" ht="12.75">
      <c r="A186" s="641"/>
      <c r="B186" s="646" t="s">
        <v>532</v>
      </c>
      <c r="C186" s="646"/>
      <c r="D186" s="646"/>
      <c r="E186" s="646"/>
      <c r="F186" s="646"/>
      <c r="G186" s="646"/>
      <c r="H186" s="646"/>
      <c r="I186" s="646"/>
      <c r="J186" s="646"/>
      <c r="K186" s="646"/>
      <c r="L186" s="646"/>
      <c r="M186" s="646"/>
      <c r="N186" s="646"/>
      <c r="O186" s="646"/>
      <c r="P186" s="647"/>
    </row>
    <row r="187" spans="1:16" s="6" customFormat="1" ht="12.75">
      <c r="A187" s="641"/>
      <c r="B187" s="646" t="s">
        <v>6</v>
      </c>
      <c r="C187" s="646"/>
      <c r="D187" s="646"/>
      <c r="E187" s="646"/>
      <c r="F187" s="646"/>
      <c r="G187" s="646"/>
      <c r="H187" s="646"/>
      <c r="I187" s="646"/>
      <c r="J187" s="646"/>
      <c r="K187" s="646"/>
      <c r="L187" s="646"/>
      <c r="M187" s="646"/>
      <c r="N187" s="646"/>
      <c r="O187" s="646"/>
      <c r="P187" s="647"/>
    </row>
    <row r="188" spans="1:16" s="6" customFormat="1" ht="12.75">
      <c r="A188" s="641"/>
      <c r="B188" s="637" t="s">
        <v>533</v>
      </c>
      <c r="C188" s="638"/>
      <c r="D188" s="638"/>
      <c r="E188" s="638"/>
      <c r="F188" s="638"/>
      <c r="G188" s="638"/>
      <c r="H188" s="638"/>
      <c r="I188" s="638"/>
      <c r="J188" s="638"/>
      <c r="K188" s="638"/>
      <c r="L188" s="638"/>
      <c r="M188" s="638"/>
      <c r="N188" s="638"/>
      <c r="O188" s="638"/>
      <c r="P188" s="639"/>
    </row>
    <row r="189" spans="1:16" s="6" customFormat="1" ht="12.75">
      <c r="A189" s="641"/>
      <c r="B189" s="40" t="s">
        <v>277</v>
      </c>
      <c r="C189" s="40" t="s">
        <v>534</v>
      </c>
      <c r="D189" s="136">
        <f>D190+D191+D208</f>
        <v>256776</v>
      </c>
      <c r="E189" s="136">
        <f aca="true" t="shared" si="51" ref="E189:P189">E190+E191+E208</f>
        <v>34679</v>
      </c>
      <c r="F189" s="136">
        <f t="shared" si="51"/>
        <v>222097</v>
      </c>
      <c r="G189" s="136">
        <f t="shared" si="51"/>
        <v>139187</v>
      </c>
      <c r="H189" s="136">
        <f t="shared" si="51"/>
        <v>20878</v>
      </c>
      <c r="I189" s="136">
        <f t="shared" si="51"/>
        <v>0</v>
      </c>
      <c r="J189" s="136">
        <f t="shared" si="51"/>
        <v>0</v>
      </c>
      <c r="K189" s="136">
        <f t="shared" si="51"/>
        <v>20878</v>
      </c>
      <c r="L189" s="136">
        <f t="shared" si="51"/>
        <v>118309</v>
      </c>
      <c r="M189" s="136">
        <f t="shared" si="51"/>
        <v>0</v>
      </c>
      <c r="N189" s="136">
        <f t="shared" si="51"/>
        <v>0</v>
      </c>
      <c r="O189" s="136">
        <f t="shared" si="51"/>
        <v>0</v>
      </c>
      <c r="P189" s="191">
        <f t="shared" si="51"/>
        <v>118309</v>
      </c>
    </row>
    <row r="190" spans="1:16" s="6" customFormat="1" ht="12.75">
      <c r="A190" s="641"/>
      <c r="B190" s="4" t="s">
        <v>882</v>
      </c>
      <c r="C190" s="22"/>
      <c r="D190" s="194">
        <f>F190</f>
        <v>25582</v>
      </c>
      <c r="E190" s="194"/>
      <c r="F190" s="194">
        <v>25582</v>
      </c>
      <c r="G190" s="194"/>
      <c r="H190" s="194"/>
      <c r="I190" s="192"/>
      <c r="J190" s="192"/>
      <c r="K190" s="192"/>
      <c r="L190" s="194"/>
      <c r="M190" s="192"/>
      <c r="N190" s="192"/>
      <c r="O190" s="192"/>
      <c r="P190" s="184"/>
    </row>
    <row r="191" spans="1:16" s="6" customFormat="1" ht="12.75">
      <c r="A191" s="641"/>
      <c r="B191" s="392" t="s">
        <v>872</v>
      </c>
      <c r="C191" s="391"/>
      <c r="D191" s="365">
        <f>E191+F191</f>
        <v>139187</v>
      </c>
      <c r="E191" s="365">
        <f>H191</f>
        <v>20878</v>
      </c>
      <c r="F191" s="365">
        <f>L191</f>
        <v>118309</v>
      </c>
      <c r="G191" s="365">
        <f>H191+L191</f>
        <v>139187</v>
      </c>
      <c r="H191" s="365">
        <f>K191</f>
        <v>20878</v>
      </c>
      <c r="I191" s="365">
        <f aca="true" t="shared" si="52" ref="I191:P191">SUM(I192:I206)</f>
        <v>0</v>
      </c>
      <c r="J191" s="365">
        <f t="shared" si="52"/>
        <v>0</v>
      </c>
      <c r="K191" s="365">
        <f>SUM(K192:K207)</f>
        <v>20878</v>
      </c>
      <c r="L191" s="365">
        <f>P191</f>
        <v>118309</v>
      </c>
      <c r="M191" s="365">
        <f t="shared" si="52"/>
        <v>0</v>
      </c>
      <c r="N191" s="365">
        <f t="shared" si="52"/>
        <v>0</v>
      </c>
      <c r="O191" s="365">
        <f t="shared" si="52"/>
        <v>0</v>
      </c>
      <c r="P191" s="366">
        <f t="shared" si="52"/>
        <v>118309</v>
      </c>
    </row>
    <row r="192" spans="1:16" s="6" customFormat="1" ht="12.75">
      <c r="A192" s="641"/>
      <c r="B192" s="21" t="s">
        <v>803</v>
      </c>
      <c r="C192" s="22" t="s">
        <v>535</v>
      </c>
      <c r="D192" s="194">
        <f aca="true" t="shared" si="53" ref="D192:D207">E192+F192</f>
        <v>1540</v>
      </c>
      <c r="E192" s="194">
        <f aca="true" t="shared" si="54" ref="E192:E207">H192</f>
        <v>0</v>
      </c>
      <c r="F192" s="194">
        <f aca="true" t="shared" si="55" ref="F192:F207">L192</f>
        <v>1540</v>
      </c>
      <c r="G192" s="194">
        <f aca="true" t="shared" si="56" ref="G192:G207">H192+L192</f>
        <v>1540</v>
      </c>
      <c r="H192" s="194">
        <f aca="true" t="shared" si="57" ref="H192:H207">K192</f>
        <v>0</v>
      </c>
      <c r="I192" s="192"/>
      <c r="J192" s="192"/>
      <c r="K192" s="192"/>
      <c r="L192" s="194">
        <f aca="true" t="shared" si="58" ref="L192:L206">P192</f>
        <v>1540</v>
      </c>
      <c r="M192" s="192"/>
      <c r="N192" s="192"/>
      <c r="O192" s="192"/>
      <c r="P192" s="184">
        <v>1540</v>
      </c>
    </row>
    <row r="193" spans="1:16" s="6" customFormat="1" ht="12.75">
      <c r="A193" s="641"/>
      <c r="B193" s="21" t="s">
        <v>803</v>
      </c>
      <c r="C193" s="22" t="s">
        <v>578</v>
      </c>
      <c r="D193" s="194">
        <f t="shared" si="53"/>
        <v>272</v>
      </c>
      <c r="E193" s="194">
        <f t="shared" si="54"/>
        <v>272</v>
      </c>
      <c r="F193" s="194">
        <f t="shared" si="55"/>
        <v>0</v>
      </c>
      <c r="G193" s="194">
        <f t="shared" si="56"/>
        <v>272</v>
      </c>
      <c r="H193" s="194">
        <f t="shared" si="57"/>
        <v>272</v>
      </c>
      <c r="I193" s="192"/>
      <c r="J193" s="192"/>
      <c r="K193" s="192">
        <v>272</v>
      </c>
      <c r="L193" s="194"/>
      <c r="M193" s="192"/>
      <c r="N193" s="192"/>
      <c r="O193" s="192"/>
      <c r="P193" s="184"/>
    </row>
    <row r="194" spans="1:16" s="6" customFormat="1" ht="12.75">
      <c r="A194" s="641"/>
      <c r="B194" s="21" t="s">
        <v>747</v>
      </c>
      <c r="C194" s="22" t="s">
        <v>536</v>
      </c>
      <c r="D194" s="194">
        <f t="shared" si="53"/>
        <v>250</v>
      </c>
      <c r="E194" s="194">
        <f t="shared" si="54"/>
        <v>0</v>
      </c>
      <c r="F194" s="194">
        <f t="shared" si="55"/>
        <v>250</v>
      </c>
      <c r="G194" s="194">
        <f t="shared" si="56"/>
        <v>250</v>
      </c>
      <c r="H194" s="194">
        <f t="shared" si="57"/>
        <v>0</v>
      </c>
      <c r="I194" s="192"/>
      <c r="J194" s="192"/>
      <c r="K194" s="192"/>
      <c r="L194" s="194">
        <f t="shared" si="58"/>
        <v>250</v>
      </c>
      <c r="M194" s="192"/>
      <c r="N194" s="192"/>
      <c r="O194" s="192"/>
      <c r="P194" s="184">
        <v>250</v>
      </c>
    </row>
    <row r="195" spans="1:16" s="6" customFormat="1" ht="12.75">
      <c r="A195" s="641"/>
      <c r="B195" s="21" t="s">
        <v>747</v>
      </c>
      <c r="C195" s="22" t="s">
        <v>579</v>
      </c>
      <c r="D195" s="194">
        <f t="shared" si="53"/>
        <v>44</v>
      </c>
      <c r="E195" s="194">
        <f t="shared" si="54"/>
        <v>44</v>
      </c>
      <c r="F195" s="194">
        <f t="shared" si="55"/>
        <v>0</v>
      </c>
      <c r="G195" s="194">
        <f t="shared" si="56"/>
        <v>44</v>
      </c>
      <c r="H195" s="194">
        <f t="shared" si="57"/>
        <v>44</v>
      </c>
      <c r="I195" s="192"/>
      <c r="J195" s="192"/>
      <c r="K195" s="192">
        <v>44</v>
      </c>
      <c r="L195" s="194"/>
      <c r="M195" s="192"/>
      <c r="N195" s="192"/>
      <c r="O195" s="192"/>
      <c r="P195" s="184"/>
    </row>
    <row r="196" spans="1:16" s="6" customFormat="1" ht="12.75">
      <c r="A196" s="641"/>
      <c r="B196" s="21" t="s">
        <v>145</v>
      </c>
      <c r="C196" s="22" t="s">
        <v>537</v>
      </c>
      <c r="D196" s="194">
        <f t="shared" si="53"/>
        <v>35361</v>
      </c>
      <c r="E196" s="194">
        <f t="shared" si="54"/>
        <v>0</v>
      </c>
      <c r="F196" s="194">
        <f t="shared" si="55"/>
        <v>35361</v>
      </c>
      <c r="G196" s="194">
        <f t="shared" si="56"/>
        <v>35361</v>
      </c>
      <c r="H196" s="194">
        <f t="shared" si="57"/>
        <v>0</v>
      </c>
      <c r="I196" s="192"/>
      <c r="J196" s="192"/>
      <c r="K196" s="192"/>
      <c r="L196" s="194">
        <f t="shared" si="58"/>
        <v>35361</v>
      </c>
      <c r="M196" s="192"/>
      <c r="N196" s="192"/>
      <c r="O196" s="192"/>
      <c r="P196" s="184">
        <v>35361</v>
      </c>
    </row>
    <row r="197" spans="1:16" s="6" customFormat="1" ht="12.75">
      <c r="A197" s="641"/>
      <c r="B197" s="21" t="s">
        <v>145</v>
      </c>
      <c r="C197" s="22" t="s">
        <v>580</v>
      </c>
      <c r="D197" s="194">
        <f t="shared" si="53"/>
        <v>6240</v>
      </c>
      <c r="E197" s="194">
        <f t="shared" si="54"/>
        <v>6240</v>
      </c>
      <c r="F197" s="194">
        <f t="shared" si="55"/>
        <v>0</v>
      </c>
      <c r="G197" s="194">
        <f t="shared" si="56"/>
        <v>6240</v>
      </c>
      <c r="H197" s="194">
        <f t="shared" si="57"/>
        <v>6240</v>
      </c>
      <c r="I197" s="192"/>
      <c r="J197" s="192"/>
      <c r="K197" s="192">
        <v>6240</v>
      </c>
      <c r="L197" s="194"/>
      <c r="M197" s="192"/>
      <c r="N197" s="192"/>
      <c r="O197" s="192"/>
      <c r="P197" s="184"/>
    </row>
    <row r="198" spans="1:16" s="6" customFormat="1" ht="12.75">
      <c r="A198" s="641"/>
      <c r="B198" s="21" t="s">
        <v>749</v>
      </c>
      <c r="C198" s="22" t="s">
        <v>538</v>
      </c>
      <c r="D198" s="194">
        <f t="shared" si="53"/>
        <v>674</v>
      </c>
      <c r="E198" s="194">
        <f t="shared" si="54"/>
        <v>0</v>
      </c>
      <c r="F198" s="194">
        <f t="shared" si="55"/>
        <v>674</v>
      </c>
      <c r="G198" s="194">
        <f t="shared" si="56"/>
        <v>674</v>
      </c>
      <c r="H198" s="194">
        <f t="shared" si="57"/>
        <v>0</v>
      </c>
      <c r="I198" s="192"/>
      <c r="J198" s="192"/>
      <c r="K198" s="192"/>
      <c r="L198" s="194">
        <f t="shared" si="58"/>
        <v>674</v>
      </c>
      <c r="M198" s="192"/>
      <c r="N198" s="192"/>
      <c r="O198" s="192"/>
      <c r="P198" s="184">
        <v>674</v>
      </c>
    </row>
    <row r="199" spans="1:16" s="6" customFormat="1" ht="12.75">
      <c r="A199" s="641"/>
      <c r="B199" s="21" t="s">
        <v>749</v>
      </c>
      <c r="C199" s="22" t="s">
        <v>581</v>
      </c>
      <c r="D199" s="194">
        <f t="shared" si="53"/>
        <v>119</v>
      </c>
      <c r="E199" s="194">
        <f t="shared" si="54"/>
        <v>119</v>
      </c>
      <c r="F199" s="194">
        <f t="shared" si="55"/>
        <v>0</v>
      </c>
      <c r="G199" s="194">
        <f t="shared" si="56"/>
        <v>119</v>
      </c>
      <c r="H199" s="194">
        <f t="shared" si="57"/>
        <v>119</v>
      </c>
      <c r="I199" s="192"/>
      <c r="J199" s="192"/>
      <c r="K199" s="192">
        <v>119</v>
      </c>
      <c r="L199" s="194"/>
      <c r="M199" s="192"/>
      <c r="N199" s="192"/>
      <c r="O199" s="192"/>
      <c r="P199" s="184"/>
    </row>
    <row r="200" spans="1:16" s="6" customFormat="1" ht="12.75">
      <c r="A200" s="641"/>
      <c r="B200" s="49" t="s">
        <v>92</v>
      </c>
      <c r="C200" s="22" t="s">
        <v>539</v>
      </c>
      <c r="D200" s="194">
        <f t="shared" si="53"/>
        <v>3988</v>
      </c>
      <c r="E200" s="194">
        <f t="shared" si="54"/>
        <v>0</v>
      </c>
      <c r="F200" s="194">
        <f t="shared" si="55"/>
        <v>3988</v>
      </c>
      <c r="G200" s="194">
        <f t="shared" si="56"/>
        <v>3988</v>
      </c>
      <c r="H200" s="194">
        <f t="shared" si="57"/>
        <v>0</v>
      </c>
      <c r="I200" s="192"/>
      <c r="J200" s="192"/>
      <c r="K200" s="192"/>
      <c r="L200" s="194">
        <f t="shared" si="58"/>
        <v>3988</v>
      </c>
      <c r="M200" s="192"/>
      <c r="N200" s="192"/>
      <c r="O200" s="192"/>
      <c r="P200" s="184">
        <v>3988</v>
      </c>
    </row>
    <row r="201" spans="1:16" s="6" customFormat="1" ht="12.75">
      <c r="A201" s="641"/>
      <c r="B201" s="49" t="s">
        <v>92</v>
      </c>
      <c r="C201" s="22" t="s">
        <v>557</v>
      </c>
      <c r="D201" s="194">
        <f t="shared" si="53"/>
        <v>704</v>
      </c>
      <c r="E201" s="194">
        <f t="shared" si="54"/>
        <v>704</v>
      </c>
      <c r="F201" s="194">
        <f t="shared" si="55"/>
        <v>0</v>
      </c>
      <c r="G201" s="194">
        <f t="shared" si="56"/>
        <v>704</v>
      </c>
      <c r="H201" s="194">
        <f t="shared" si="57"/>
        <v>704</v>
      </c>
      <c r="I201" s="192"/>
      <c r="J201" s="192"/>
      <c r="K201" s="192">
        <v>704</v>
      </c>
      <c r="L201" s="194"/>
      <c r="M201" s="192"/>
      <c r="N201" s="192"/>
      <c r="O201" s="192"/>
      <c r="P201" s="184"/>
    </row>
    <row r="202" spans="1:16" s="6" customFormat="1" ht="12.75">
      <c r="A202" s="641"/>
      <c r="B202" s="23" t="s">
        <v>823</v>
      </c>
      <c r="C202" s="22" t="s">
        <v>540</v>
      </c>
      <c r="D202" s="194">
        <f t="shared" si="53"/>
        <v>71437</v>
      </c>
      <c r="E202" s="194">
        <f t="shared" si="54"/>
        <v>0</v>
      </c>
      <c r="F202" s="194">
        <f t="shared" si="55"/>
        <v>71437</v>
      </c>
      <c r="G202" s="194">
        <f t="shared" si="56"/>
        <v>71437</v>
      </c>
      <c r="H202" s="194">
        <f t="shared" si="57"/>
        <v>0</v>
      </c>
      <c r="I202" s="192"/>
      <c r="J202" s="192"/>
      <c r="K202" s="192"/>
      <c r="L202" s="194">
        <f t="shared" si="58"/>
        <v>71437</v>
      </c>
      <c r="M202" s="192"/>
      <c r="N202" s="192"/>
      <c r="O202" s="192"/>
      <c r="P202" s="184">
        <v>71437</v>
      </c>
    </row>
    <row r="203" spans="1:16" s="6" customFormat="1" ht="12.75">
      <c r="A203" s="641"/>
      <c r="B203" s="23" t="s">
        <v>823</v>
      </c>
      <c r="C203" s="22" t="s">
        <v>582</v>
      </c>
      <c r="D203" s="194">
        <f t="shared" si="53"/>
        <v>12607</v>
      </c>
      <c r="E203" s="194">
        <f t="shared" si="54"/>
        <v>12607</v>
      </c>
      <c r="F203" s="194">
        <f t="shared" si="55"/>
        <v>0</v>
      </c>
      <c r="G203" s="194">
        <f t="shared" si="56"/>
        <v>12607</v>
      </c>
      <c r="H203" s="194">
        <f t="shared" si="57"/>
        <v>12607</v>
      </c>
      <c r="I203" s="192"/>
      <c r="J203" s="192"/>
      <c r="K203" s="192">
        <v>12607</v>
      </c>
      <c r="L203" s="194"/>
      <c r="M203" s="192"/>
      <c r="N203" s="192"/>
      <c r="O203" s="192"/>
      <c r="P203" s="184"/>
    </row>
    <row r="204" spans="1:16" s="6" customFormat="1" ht="12.75">
      <c r="A204" s="641"/>
      <c r="B204" s="21" t="s">
        <v>99</v>
      </c>
      <c r="C204" s="22" t="s">
        <v>541</v>
      </c>
      <c r="D204" s="194">
        <f t="shared" si="53"/>
        <v>48</v>
      </c>
      <c r="E204" s="194">
        <f t="shared" si="54"/>
        <v>0</v>
      </c>
      <c r="F204" s="194">
        <f t="shared" si="55"/>
        <v>48</v>
      </c>
      <c r="G204" s="194">
        <f t="shared" si="56"/>
        <v>48</v>
      </c>
      <c r="H204" s="194">
        <f t="shared" si="57"/>
        <v>0</v>
      </c>
      <c r="I204" s="192"/>
      <c r="J204" s="192"/>
      <c r="K204" s="192"/>
      <c r="L204" s="194">
        <f t="shared" si="58"/>
        <v>48</v>
      </c>
      <c r="M204" s="192"/>
      <c r="N204" s="192"/>
      <c r="O204" s="192"/>
      <c r="P204" s="184">
        <v>48</v>
      </c>
    </row>
    <row r="205" spans="1:16" s="6" customFormat="1" ht="12.75">
      <c r="A205" s="641"/>
      <c r="B205" s="21" t="s">
        <v>99</v>
      </c>
      <c r="C205" s="22" t="s">
        <v>583</v>
      </c>
      <c r="D205" s="194">
        <f t="shared" si="53"/>
        <v>8</v>
      </c>
      <c r="E205" s="194">
        <f t="shared" si="54"/>
        <v>8</v>
      </c>
      <c r="F205" s="194">
        <f t="shared" si="55"/>
        <v>0</v>
      </c>
      <c r="G205" s="194">
        <f t="shared" si="56"/>
        <v>8</v>
      </c>
      <c r="H205" s="194">
        <f t="shared" si="57"/>
        <v>8</v>
      </c>
      <c r="I205" s="192"/>
      <c r="J205" s="192"/>
      <c r="K205" s="192">
        <v>8</v>
      </c>
      <c r="L205" s="194"/>
      <c r="M205" s="192"/>
      <c r="N205" s="192"/>
      <c r="O205" s="192"/>
      <c r="P205" s="184"/>
    </row>
    <row r="206" spans="1:16" s="6" customFormat="1" ht="12.75">
      <c r="A206" s="641"/>
      <c r="B206" s="21" t="s">
        <v>697</v>
      </c>
      <c r="C206" s="22" t="s">
        <v>549</v>
      </c>
      <c r="D206" s="194">
        <f t="shared" si="53"/>
        <v>5011</v>
      </c>
      <c r="E206" s="194">
        <f t="shared" si="54"/>
        <v>0</v>
      </c>
      <c r="F206" s="194">
        <f t="shared" si="55"/>
        <v>5011</v>
      </c>
      <c r="G206" s="194">
        <f t="shared" si="56"/>
        <v>5011</v>
      </c>
      <c r="H206" s="194">
        <f t="shared" si="57"/>
        <v>0</v>
      </c>
      <c r="I206" s="192"/>
      <c r="J206" s="192"/>
      <c r="K206" s="192"/>
      <c r="L206" s="194">
        <f t="shared" si="58"/>
        <v>5011</v>
      </c>
      <c r="M206" s="192"/>
      <c r="N206" s="192"/>
      <c r="O206" s="192"/>
      <c r="P206" s="184">
        <v>5011</v>
      </c>
    </row>
    <row r="207" spans="1:16" s="6" customFormat="1" ht="12.75">
      <c r="A207" s="641"/>
      <c r="B207" s="21" t="s">
        <v>697</v>
      </c>
      <c r="C207" s="22" t="s">
        <v>637</v>
      </c>
      <c r="D207" s="194">
        <f t="shared" si="53"/>
        <v>884</v>
      </c>
      <c r="E207" s="194">
        <f t="shared" si="54"/>
        <v>884</v>
      </c>
      <c r="F207" s="194">
        <f t="shared" si="55"/>
        <v>0</v>
      </c>
      <c r="G207" s="194">
        <f t="shared" si="56"/>
        <v>884</v>
      </c>
      <c r="H207" s="194">
        <f t="shared" si="57"/>
        <v>884</v>
      </c>
      <c r="I207" s="192"/>
      <c r="J207" s="192"/>
      <c r="K207" s="192">
        <v>884</v>
      </c>
      <c r="L207" s="194"/>
      <c r="M207" s="192"/>
      <c r="N207" s="192"/>
      <c r="O207" s="192"/>
      <c r="P207" s="184"/>
    </row>
    <row r="208" spans="1:16" s="6" customFormat="1" ht="12.75">
      <c r="A208" s="642"/>
      <c r="B208" s="4" t="s">
        <v>476</v>
      </c>
      <c r="C208" s="22"/>
      <c r="D208" s="194">
        <f>E208+F208</f>
        <v>92007</v>
      </c>
      <c r="E208" s="194">
        <v>13801</v>
      </c>
      <c r="F208" s="194">
        <v>78206</v>
      </c>
      <c r="G208" s="194"/>
      <c r="H208" s="194"/>
      <c r="I208" s="192"/>
      <c r="J208" s="192"/>
      <c r="K208" s="192"/>
      <c r="L208" s="194"/>
      <c r="M208" s="192"/>
      <c r="N208" s="192"/>
      <c r="O208" s="192"/>
      <c r="P208" s="184"/>
    </row>
    <row r="209" spans="1:16" s="6" customFormat="1" ht="12.75">
      <c r="A209" s="643" t="s">
        <v>559</v>
      </c>
      <c r="B209" s="644" t="s">
        <v>63</v>
      </c>
      <c r="C209" s="644"/>
      <c r="D209" s="644"/>
      <c r="E209" s="644"/>
      <c r="F209" s="644"/>
      <c r="G209" s="644"/>
      <c r="H209" s="644"/>
      <c r="I209" s="644"/>
      <c r="J209" s="644"/>
      <c r="K209" s="644"/>
      <c r="L209" s="644"/>
      <c r="M209" s="644"/>
      <c r="N209" s="644"/>
      <c r="O209" s="644"/>
      <c r="P209" s="645"/>
    </row>
    <row r="210" spans="1:16" s="6" customFormat="1" ht="12.75">
      <c r="A210" s="641"/>
      <c r="B210" s="646" t="s">
        <v>555</v>
      </c>
      <c r="C210" s="646"/>
      <c r="D210" s="646"/>
      <c r="E210" s="646"/>
      <c r="F210" s="646"/>
      <c r="G210" s="646"/>
      <c r="H210" s="646"/>
      <c r="I210" s="646"/>
      <c r="J210" s="646"/>
      <c r="K210" s="646"/>
      <c r="L210" s="646"/>
      <c r="M210" s="646"/>
      <c r="N210" s="646"/>
      <c r="O210" s="646"/>
      <c r="P210" s="647"/>
    </row>
    <row r="211" spans="1:16" s="6" customFormat="1" ht="12.75">
      <c r="A211" s="641"/>
      <c r="B211" s="646" t="s">
        <v>831</v>
      </c>
      <c r="C211" s="646"/>
      <c r="D211" s="646"/>
      <c r="E211" s="646"/>
      <c r="F211" s="646"/>
      <c r="G211" s="646"/>
      <c r="H211" s="646"/>
      <c r="I211" s="646"/>
      <c r="J211" s="646"/>
      <c r="K211" s="646"/>
      <c r="L211" s="646"/>
      <c r="M211" s="646"/>
      <c r="N211" s="646"/>
      <c r="O211" s="646"/>
      <c r="P211" s="647"/>
    </row>
    <row r="212" spans="1:16" s="6" customFormat="1" ht="12.75">
      <c r="A212" s="641"/>
      <c r="B212" s="637" t="s">
        <v>556</v>
      </c>
      <c r="C212" s="638"/>
      <c r="D212" s="638"/>
      <c r="E212" s="638"/>
      <c r="F212" s="638"/>
      <c r="G212" s="638"/>
      <c r="H212" s="638"/>
      <c r="I212" s="638"/>
      <c r="J212" s="638"/>
      <c r="K212" s="638"/>
      <c r="L212" s="638"/>
      <c r="M212" s="638"/>
      <c r="N212" s="638"/>
      <c r="O212" s="638"/>
      <c r="P212" s="639"/>
    </row>
    <row r="213" spans="1:16" s="6" customFormat="1" ht="12.75">
      <c r="A213" s="641"/>
      <c r="B213" s="40" t="s">
        <v>277</v>
      </c>
      <c r="C213" s="40" t="s">
        <v>534</v>
      </c>
      <c r="D213" s="136">
        <f aca="true" t="shared" si="59" ref="D213:P213">D214+D231</f>
        <v>245307</v>
      </c>
      <c r="E213" s="136">
        <f t="shared" si="59"/>
        <v>36798</v>
      </c>
      <c r="F213" s="136">
        <f t="shared" si="59"/>
        <v>208509</v>
      </c>
      <c r="G213" s="136">
        <f t="shared" si="59"/>
        <v>164411</v>
      </c>
      <c r="H213" s="136">
        <f t="shared" si="59"/>
        <v>25474</v>
      </c>
      <c r="I213" s="136">
        <f t="shared" si="59"/>
        <v>0</v>
      </c>
      <c r="J213" s="136">
        <f t="shared" si="59"/>
        <v>0</v>
      </c>
      <c r="K213" s="136">
        <f t="shared" si="59"/>
        <v>25474</v>
      </c>
      <c r="L213" s="136">
        <f t="shared" si="59"/>
        <v>138937</v>
      </c>
      <c r="M213" s="136">
        <f t="shared" si="59"/>
        <v>0</v>
      </c>
      <c r="N213" s="136">
        <f t="shared" si="59"/>
        <v>0</v>
      </c>
      <c r="O213" s="136">
        <f t="shared" si="59"/>
        <v>0</v>
      </c>
      <c r="P213" s="191">
        <f t="shared" si="59"/>
        <v>138937</v>
      </c>
    </row>
    <row r="214" spans="1:16" s="6" customFormat="1" ht="12.75">
      <c r="A214" s="641"/>
      <c r="B214" s="392" t="s">
        <v>872</v>
      </c>
      <c r="C214" s="391"/>
      <c r="D214" s="365">
        <f>SUM(D215:D230)</f>
        <v>164411</v>
      </c>
      <c r="E214" s="365">
        <f>SUM(E215:E230)</f>
        <v>25474</v>
      </c>
      <c r="F214" s="365">
        <f>SUM(F215:F230)</f>
        <v>138937</v>
      </c>
      <c r="G214" s="365">
        <f>SUM(G215:G230)</f>
        <v>164411</v>
      </c>
      <c r="H214" s="365">
        <f>SUM(H215:H230)</f>
        <v>25474</v>
      </c>
      <c r="I214" s="393"/>
      <c r="J214" s="393"/>
      <c r="K214" s="393">
        <f>SUM(K215:K230)</f>
        <v>25474</v>
      </c>
      <c r="L214" s="365">
        <f>SUM(L215:L230)</f>
        <v>138937</v>
      </c>
      <c r="M214" s="393"/>
      <c r="N214" s="393"/>
      <c r="O214" s="393"/>
      <c r="P214" s="394">
        <f>SUM(P215:P230)</f>
        <v>138937</v>
      </c>
    </row>
    <row r="215" spans="1:16" s="6" customFormat="1" ht="12.75">
      <c r="A215" s="641"/>
      <c r="B215" s="21" t="s">
        <v>803</v>
      </c>
      <c r="C215" s="22" t="s">
        <v>535</v>
      </c>
      <c r="D215" s="194">
        <f>E215+F215</f>
        <v>4046</v>
      </c>
      <c r="E215" s="194">
        <f>H215</f>
        <v>0</v>
      </c>
      <c r="F215" s="194">
        <f>L215</f>
        <v>4046</v>
      </c>
      <c r="G215" s="194">
        <f>H215+L215</f>
        <v>4046</v>
      </c>
      <c r="H215" s="194">
        <f>K215</f>
        <v>0</v>
      </c>
      <c r="I215" s="192"/>
      <c r="J215" s="192"/>
      <c r="K215" s="192"/>
      <c r="L215" s="194">
        <f>P215</f>
        <v>4046</v>
      </c>
      <c r="M215" s="192"/>
      <c r="N215" s="192"/>
      <c r="O215" s="192"/>
      <c r="P215" s="184">
        <v>4046</v>
      </c>
    </row>
    <row r="216" spans="1:16" s="6" customFormat="1" ht="12.75">
      <c r="A216" s="641"/>
      <c r="B216" s="21" t="s">
        <v>803</v>
      </c>
      <c r="C216" s="22" t="s">
        <v>578</v>
      </c>
      <c r="D216" s="194">
        <f aca="true" t="shared" si="60" ref="D216:D231">E216+F216</f>
        <v>107</v>
      </c>
      <c r="E216" s="194">
        <f aca="true" t="shared" si="61" ref="E216:E230">H216</f>
        <v>107</v>
      </c>
      <c r="F216" s="194">
        <f aca="true" t="shared" si="62" ref="F216:F230">L216</f>
        <v>0</v>
      </c>
      <c r="G216" s="194">
        <f aca="true" t="shared" si="63" ref="G216:G231">H216+L216</f>
        <v>107</v>
      </c>
      <c r="H216" s="194">
        <f aca="true" t="shared" si="64" ref="H216:H231">K216</f>
        <v>107</v>
      </c>
      <c r="I216" s="192"/>
      <c r="J216" s="192"/>
      <c r="K216" s="192">
        <v>107</v>
      </c>
      <c r="L216" s="194">
        <f aca="true" t="shared" si="65" ref="L216:L230">P216</f>
        <v>0</v>
      </c>
      <c r="M216" s="192"/>
      <c r="N216" s="192"/>
      <c r="O216" s="192"/>
      <c r="P216" s="184"/>
    </row>
    <row r="217" spans="1:16" s="6" customFormat="1" ht="12.75">
      <c r="A217" s="641"/>
      <c r="B217" s="21" t="s">
        <v>747</v>
      </c>
      <c r="C217" s="22" t="s">
        <v>536</v>
      </c>
      <c r="D217" s="194">
        <f t="shared" si="60"/>
        <v>657</v>
      </c>
      <c r="E217" s="194">
        <f t="shared" si="61"/>
        <v>0</v>
      </c>
      <c r="F217" s="194">
        <f t="shared" si="62"/>
        <v>657</v>
      </c>
      <c r="G217" s="194">
        <f t="shared" si="63"/>
        <v>657</v>
      </c>
      <c r="H217" s="194">
        <f t="shared" si="64"/>
        <v>0</v>
      </c>
      <c r="I217" s="192"/>
      <c r="J217" s="192"/>
      <c r="K217" s="192"/>
      <c r="L217" s="194">
        <f t="shared" si="65"/>
        <v>657</v>
      </c>
      <c r="M217" s="192"/>
      <c r="N217" s="192"/>
      <c r="O217" s="192"/>
      <c r="P217" s="184">
        <v>657</v>
      </c>
    </row>
    <row r="218" spans="1:16" s="6" customFormat="1" ht="12.75">
      <c r="A218" s="641"/>
      <c r="B218" s="21" t="s">
        <v>747</v>
      </c>
      <c r="C218" s="22" t="s">
        <v>579</v>
      </c>
      <c r="D218" s="194">
        <f t="shared" si="60"/>
        <v>17</v>
      </c>
      <c r="E218" s="194">
        <f t="shared" si="61"/>
        <v>17</v>
      </c>
      <c r="F218" s="194">
        <f t="shared" si="62"/>
        <v>0</v>
      </c>
      <c r="G218" s="194">
        <f t="shared" si="63"/>
        <v>17</v>
      </c>
      <c r="H218" s="194">
        <f t="shared" si="64"/>
        <v>17</v>
      </c>
      <c r="I218" s="192"/>
      <c r="J218" s="192"/>
      <c r="K218" s="192">
        <v>17</v>
      </c>
      <c r="L218" s="194">
        <f t="shared" si="65"/>
        <v>0</v>
      </c>
      <c r="M218" s="192"/>
      <c r="N218" s="192"/>
      <c r="O218" s="192"/>
      <c r="P218" s="184"/>
    </row>
    <row r="219" spans="1:16" s="6" customFormat="1" ht="12.75">
      <c r="A219" s="641"/>
      <c r="B219" s="21" t="s">
        <v>145</v>
      </c>
      <c r="C219" s="22" t="s">
        <v>537</v>
      </c>
      <c r="D219" s="194">
        <f t="shared" si="60"/>
        <v>83929</v>
      </c>
      <c r="E219" s="194">
        <f t="shared" si="61"/>
        <v>0</v>
      </c>
      <c r="F219" s="194">
        <f t="shared" si="62"/>
        <v>83929</v>
      </c>
      <c r="G219" s="194">
        <f t="shared" si="63"/>
        <v>83929</v>
      </c>
      <c r="H219" s="194">
        <f t="shared" si="64"/>
        <v>0</v>
      </c>
      <c r="I219" s="192"/>
      <c r="J219" s="192"/>
      <c r="K219" s="192"/>
      <c r="L219" s="194">
        <f t="shared" si="65"/>
        <v>83929</v>
      </c>
      <c r="M219" s="192"/>
      <c r="N219" s="192"/>
      <c r="O219" s="192"/>
      <c r="P219" s="184">
        <v>83929</v>
      </c>
    </row>
    <row r="220" spans="1:16" s="6" customFormat="1" ht="12.75">
      <c r="A220" s="641"/>
      <c r="B220" s="21" t="s">
        <v>145</v>
      </c>
      <c r="C220" s="22" t="s">
        <v>580</v>
      </c>
      <c r="D220" s="194">
        <f t="shared" si="60"/>
        <v>2223</v>
      </c>
      <c r="E220" s="194">
        <f t="shared" si="61"/>
        <v>2223</v>
      </c>
      <c r="F220" s="194">
        <f t="shared" si="62"/>
        <v>0</v>
      </c>
      <c r="G220" s="194">
        <f t="shared" si="63"/>
        <v>2223</v>
      </c>
      <c r="H220" s="194">
        <f t="shared" si="64"/>
        <v>2223</v>
      </c>
      <c r="I220" s="192"/>
      <c r="J220" s="192"/>
      <c r="K220" s="192">
        <v>2223</v>
      </c>
      <c r="L220" s="194">
        <f t="shared" si="65"/>
        <v>0</v>
      </c>
      <c r="M220" s="192"/>
      <c r="N220" s="192"/>
      <c r="O220" s="192"/>
      <c r="P220" s="184"/>
    </row>
    <row r="221" spans="1:16" s="6" customFormat="1" ht="12.75">
      <c r="A221" s="641"/>
      <c r="B221" s="21" t="s">
        <v>749</v>
      </c>
      <c r="C221" s="22" t="s">
        <v>538</v>
      </c>
      <c r="D221" s="194">
        <f t="shared" si="60"/>
        <v>6247</v>
      </c>
      <c r="E221" s="194">
        <f t="shared" si="61"/>
        <v>0</v>
      </c>
      <c r="F221" s="194">
        <f t="shared" si="62"/>
        <v>6247</v>
      </c>
      <c r="G221" s="194">
        <f t="shared" si="63"/>
        <v>6247</v>
      </c>
      <c r="H221" s="194">
        <f t="shared" si="64"/>
        <v>0</v>
      </c>
      <c r="I221" s="192"/>
      <c r="J221" s="192"/>
      <c r="K221" s="192"/>
      <c r="L221" s="194">
        <f t="shared" si="65"/>
        <v>6247</v>
      </c>
      <c r="M221" s="192"/>
      <c r="N221" s="192"/>
      <c r="O221" s="192"/>
      <c r="P221" s="184">
        <v>6247</v>
      </c>
    </row>
    <row r="222" spans="1:16" s="6" customFormat="1" ht="12.75">
      <c r="A222" s="641"/>
      <c r="B222" s="21" t="s">
        <v>749</v>
      </c>
      <c r="C222" s="22" t="s">
        <v>581</v>
      </c>
      <c r="D222" s="194">
        <f t="shared" si="60"/>
        <v>5015</v>
      </c>
      <c r="E222" s="194">
        <f t="shared" si="61"/>
        <v>5015</v>
      </c>
      <c r="F222" s="194">
        <f t="shared" si="62"/>
        <v>0</v>
      </c>
      <c r="G222" s="194">
        <f t="shared" si="63"/>
        <v>5015</v>
      </c>
      <c r="H222" s="194">
        <f t="shared" si="64"/>
        <v>5015</v>
      </c>
      <c r="I222" s="192"/>
      <c r="J222" s="192"/>
      <c r="K222" s="192">
        <v>5015</v>
      </c>
      <c r="L222" s="194">
        <f t="shared" si="65"/>
        <v>0</v>
      </c>
      <c r="M222" s="192"/>
      <c r="N222" s="192"/>
      <c r="O222" s="192"/>
      <c r="P222" s="184"/>
    </row>
    <row r="223" spans="1:16" s="6" customFormat="1" ht="12.75">
      <c r="A223" s="641"/>
      <c r="B223" s="49" t="s">
        <v>92</v>
      </c>
      <c r="C223" s="22" t="s">
        <v>539</v>
      </c>
      <c r="D223" s="194">
        <f t="shared" si="60"/>
        <v>27697</v>
      </c>
      <c r="E223" s="194">
        <f t="shared" si="61"/>
        <v>0</v>
      </c>
      <c r="F223" s="194">
        <f t="shared" si="62"/>
        <v>27697</v>
      </c>
      <c r="G223" s="194">
        <f t="shared" si="63"/>
        <v>27697</v>
      </c>
      <c r="H223" s="194">
        <f t="shared" si="64"/>
        <v>0</v>
      </c>
      <c r="I223" s="192"/>
      <c r="J223" s="192"/>
      <c r="K223" s="192"/>
      <c r="L223" s="194">
        <f t="shared" si="65"/>
        <v>27697</v>
      </c>
      <c r="M223" s="192"/>
      <c r="N223" s="192"/>
      <c r="O223" s="192"/>
      <c r="P223" s="184">
        <v>27697</v>
      </c>
    </row>
    <row r="224" spans="1:16" s="6" customFormat="1" ht="12.75">
      <c r="A224" s="641"/>
      <c r="B224" s="49" t="s">
        <v>92</v>
      </c>
      <c r="C224" s="22" t="s">
        <v>557</v>
      </c>
      <c r="D224" s="194">
        <f t="shared" si="60"/>
        <v>733</v>
      </c>
      <c r="E224" s="194">
        <f t="shared" si="61"/>
        <v>733</v>
      </c>
      <c r="F224" s="194">
        <f t="shared" si="62"/>
        <v>0</v>
      </c>
      <c r="G224" s="194">
        <f t="shared" si="63"/>
        <v>733</v>
      </c>
      <c r="H224" s="194">
        <f t="shared" si="64"/>
        <v>733</v>
      </c>
      <c r="I224" s="192"/>
      <c r="J224" s="192"/>
      <c r="K224" s="192">
        <v>733</v>
      </c>
      <c r="L224" s="194">
        <f t="shared" si="65"/>
        <v>0</v>
      </c>
      <c r="M224" s="192"/>
      <c r="N224" s="192"/>
      <c r="O224" s="192"/>
      <c r="P224" s="184"/>
    </row>
    <row r="225" spans="1:16" s="6" customFormat="1" ht="12.75">
      <c r="A225" s="641"/>
      <c r="B225" s="49" t="s">
        <v>823</v>
      </c>
      <c r="C225" s="22" t="s">
        <v>540</v>
      </c>
      <c r="D225" s="194">
        <f t="shared" si="60"/>
        <v>13712</v>
      </c>
      <c r="E225" s="194">
        <f t="shared" si="61"/>
        <v>0</v>
      </c>
      <c r="F225" s="194">
        <f t="shared" si="62"/>
        <v>13712</v>
      </c>
      <c r="G225" s="194">
        <f t="shared" si="63"/>
        <v>13712</v>
      </c>
      <c r="H225" s="194">
        <f t="shared" si="64"/>
        <v>0</v>
      </c>
      <c r="I225" s="192"/>
      <c r="J225" s="192"/>
      <c r="K225" s="192"/>
      <c r="L225" s="194">
        <f t="shared" si="65"/>
        <v>13712</v>
      </c>
      <c r="M225" s="192"/>
      <c r="N225" s="192"/>
      <c r="O225" s="192"/>
      <c r="P225" s="184">
        <v>13712</v>
      </c>
    </row>
    <row r="226" spans="1:16" s="6" customFormat="1" ht="12.75">
      <c r="A226" s="641"/>
      <c r="B226" s="49" t="s">
        <v>823</v>
      </c>
      <c r="C226" s="22" t="s">
        <v>582</v>
      </c>
      <c r="D226" s="194">
        <f t="shared" si="60"/>
        <v>16893</v>
      </c>
      <c r="E226" s="194">
        <f t="shared" si="61"/>
        <v>16893</v>
      </c>
      <c r="F226" s="194">
        <f t="shared" si="62"/>
        <v>0</v>
      </c>
      <c r="G226" s="194">
        <f t="shared" si="63"/>
        <v>16893</v>
      </c>
      <c r="H226" s="194">
        <f t="shared" si="64"/>
        <v>16893</v>
      </c>
      <c r="I226" s="192"/>
      <c r="J226" s="192"/>
      <c r="K226" s="192">
        <v>16893</v>
      </c>
      <c r="L226" s="194">
        <f t="shared" si="65"/>
        <v>0</v>
      </c>
      <c r="M226" s="192"/>
      <c r="N226" s="192"/>
      <c r="O226" s="192"/>
      <c r="P226" s="184"/>
    </row>
    <row r="227" spans="1:16" s="6" customFormat="1" ht="12.75">
      <c r="A227" s="641"/>
      <c r="B227" s="21" t="s">
        <v>99</v>
      </c>
      <c r="C227" s="22" t="s">
        <v>541</v>
      </c>
      <c r="D227" s="194">
        <f t="shared" si="60"/>
        <v>38</v>
      </c>
      <c r="E227" s="194">
        <f t="shared" si="61"/>
        <v>0</v>
      </c>
      <c r="F227" s="194">
        <f t="shared" si="62"/>
        <v>38</v>
      </c>
      <c r="G227" s="194">
        <f t="shared" si="63"/>
        <v>38</v>
      </c>
      <c r="H227" s="194">
        <f t="shared" si="64"/>
        <v>0</v>
      </c>
      <c r="I227" s="192"/>
      <c r="J227" s="192"/>
      <c r="K227" s="192"/>
      <c r="L227" s="194">
        <f t="shared" si="65"/>
        <v>38</v>
      </c>
      <c r="M227" s="192"/>
      <c r="N227" s="192"/>
      <c r="O227" s="192"/>
      <c r="P227" s="184">
        <v>38</v>
      </c>
    </row>
    <row r="228" spans="1:16" s="6" customFormat="1" ht="12.75">
      <c r="A228" s="641"/>
      <c r="B228" s="21" t="s">
        <v>99</v>
      </c>
      <c r="C228" s="22" t="s">
        <v>583</v>
      </c>
      <c r="D228" s="194">
        <f t="shared" si="60"/>
        <v>417</v>
      </c>
      <c r="E228" s="194">
        <f t="shared" si="61"/>
        <v>417</v>
      </c>
      <c r="F228" s="194">
        <f t="shared" si="62"/>
        <v>0</v>
      </c>
      <c r="G228" s="194">
        <f t="shared" si="63"/>
        <v>417</v>
      </c>
      <c r="H228" s="194">
        <f t="shared" si="64"/>
        <v>417</v>
      </c>
      <c r="I228" s="192"/>
      <c r="J228" s="192"/>
      <c r="K228" s="192">
        <v>417</v>
      </c>
      <c r="L228" s="194">
        <f t="shared" si="65"/>
        <v>0</v>
      </c>
      <c r="M228" s="192"/>
      <c r="N228" s="192"/>
      <c r="O228" s="192"/>
      <c r="P228" s="184"/>
    </row>
    <row r="229" spans="1:16" s="6" customFormat="1" ht="12.75">
      <c r="A229" s="641"/>
      <c r="B229" s="21" t="s">
        <v>697</v>
      </c>
      <c r="C229" s="22" t="s">
        <v>549</v>
      </c>
      <c r="D229" s="194">
        <f t="shared" si="60"/>
        <v>2611</v>
      </c>
      <c r="E229" s="194">
        <f t="shared" si="61"/>
        <v>0</v>
      </c>
      <c r="F229" s="194">
        <f t="shared" si="62"/>
        <v>2611</v>
      </c>
      <c r="G229" s="194">
        <f t="shared" si="63"/>
        <v>2611</v>
      </c>
      <c r="H229" s="194">
        <f t="shared" si="64"/>
        <v>0</v>
      </c>
      <c r="I229" s="192"/>
      <c r="J229" s="192"/>
      <c r="K229" s="192"/>
      <c r="L229" s="194">
        <f t="shared" si="65"/>
        <v>2611</v>
      </c>
      <c r="M229" s="192"/>
      <c r="N229" s="192"/>
      <c r="O229" s="192"/>
      <c r="P229" s="184">
        <v>2611</v>
      </c>
    </row>
    <row r="230" spans="1:16" s="6" customFormat="1" ht="12.75">
      <c r="A230" s="641"/>
      <c r="B230" s="21" t="s">
        <v>697</v>
      </c>
      <c r="C230" s="22" t="s">
        <v>637</v>
      </c>
      <c r="D230" s="194">
        <f t="shared" si="60"/>
        <v>69</v>
      </c>
      <c r="E230" s="194">
        <f t="shared" si="61"/>
        <v>69</v>
      </c>
      <c r="F230" s="194">
        <f t="shared" si="62"/>
        <v>0</v>
      </c>
      <c r="G230" s="194">
        <f t="shared" si="63"/>
        <v>69</v>
      </c>
      <c r="H230" s="194">
        <f t="shared" si="64"/>
        <v>69</v>
      </c>
      <c r="I230" s="192"/>
      <c r="J230" s="192"/>
      <c r="K230" s="192">
        <v>69</v>
      </c>
      <c r="L230" s="194">
        <f t="shared" si="65"/>
        <v>0</v>
      </c>
      <c r="M230" s="192"/>
      <c r="N230" s="192"/>
      <c r="O230" s="192"/>
      <c r="P230" s="184"/>
    </row>
    <row r="231" spans="1:16" s="6" customFormat="1" ht="12.75">
      <c r="A231" s="642"/>
      <c r="B231" s="4" t="s">
        <v>476</v>
      </c>
      <c r="C231" s="22"/>
      <c r="D231" s="194">
        <f t="shared" si="60"/>
        <v>80896</v>
      </c>
      <c r="E231" s="194">
        <v>11324</v>
      </c>
      <c r="F231" s="194">
        <v>69572</v>
      </c>
      <c r="G231" s="194">
        <f t="shared" si="63"/>
        <v>0</v>
      </c>
      <c r="H231" s="194">
        <f t="shared" si="64"/>
        <v>0</v>
      </c>
      <c r="I231" s="192"/>
      <c r="J231" s="192"/>
      <c r="K231" s="192"/>
      <c r="L231" s="194"/>
      <c r="M231" s="192"/>
      <c r="N231" s="192"/>
      <c r="O231" s="192"/>
      <c r="P231" s="184"/>
    </row>
    <row r="232" spans="1:16" s="6" customFormat="1" ht="12.75">
      <c r="A232" s="643" t="s">
        <v>492</v>
      </c>
      <c r="B232" s="644" t="s">
        <v>64</v>
      </c>
      <c r="C232" s="644"/>
      <c r="D232" s="644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5"/>
    </row>
    <row r="233" spans="1:16" s="6" customFormat="1" ht="12.75">
      <c r="A233" s="641"/>
      <c r="B233" s="646" t="s">
        <v>551</v>
      </c>
      <c r="C233" s="646"/>
      <c r="D233" s="646"/>
      <c r="E233" s="646"/>
      <c r="F233" s="646"/>
      <c r="G233" s="646"/>
      <c r="H233" s="646"/>
      <c r="I233" s="646"/>
      <c r="J233" s="646"/>
      <c r="K233" s="646"/>
      <c r="L233" s="646"/>
      <c r="M233" s="646"/>
      <c r="N233" s="646"/>
      <c r="O233" s="646"/>
      <c r="P233" s="647"/>
    </row>
    <row r="234" spans="1:16" s="6" customFormat="1" ht="12.75">
      <c r="A234" s="641"/>
      <c r="B234" s="646" t="s">
        <v>5</v>
      </c>
      <c r="C234" s="646"/>
      <c r="D234" s="646"/>
      <c r="E234" s="646"/>
      <c r="F234" s="646"/>
      <c r="G234" s="646"/>
      <c r="H234" s="646"/>
      <c r="I234" s="646"/>
      <c r="J234" s="646"/>
      <c r="K234" s="646"/>
      <c r="L234" s="646"/>
      <c r="M234" s="646"/>
      <c r="N234" s="646"/>
      <c r="O234" s="646"/>
      <c r="P234" s="647"/>
    </row>
    <row r="235" spans="1:16" s="6" customFormat="1" ht="12.75">
      <c r="A235" s="641"/>
      <c r="B235" s="637" t="s">
        <v>552</v>
      </c>
      <c r="C235" s="638"/>
      <c r="D235" s="638"/>
      <c r="E235" s="638"/>
      <c r="F235" s="638"/>
      <c r="G235" s="638"/>
      <c r="H235" s="638"/>
      <c r="I235" s="638"/>
      <c r="J235" s="638"/>
      <c r="K235" s="638"/>
      <c r="L235" s="638"/>
      <c r="M235" s="638"/>
      <c r="N235" s="638"/>
      <c r="O235" s="638"/>
      <c r="P235" s="639"/>
    </row>
    <row r="236" spans="1:16" s="6" customFormat="1" ht="12.75">
      <c r="A236" s="641"/>
      <c r="B236" s="40" t="s">
        <v>277</v>
      </c>
      <c r="C236" s="40" t="s">
        <v>534</v>
      </c>
      <c r="D236" s="136">
        <f>D237+D252+D253+D254</f>
        <v>287663</v>
      </c>
      <c r="E236" s="136">
        <f aca="true" t="shared" si="66" ref="E236:P236">E237+E252+E253+E254</f>
        <v>43149</v>
      </c>
      <c r="F236" s="136">
        <f t="shared" si="66"/>
        <v>244514</v>
      </c>
      <c r="G236" s="136">
        <f t="shared" si="66"/>
        <v>44200</v>
      </c>
      <c r="H236" s="136">
        <f t="shared" si="66"/>
        <v>6630</v>
      </c>
      <c r="I236" s="136">
        <f t="shared" si="66"/>
        <v>0</v>
      </c>
      <c r="J236" s="136">
        <f t="shared" si="66"/>
        <v>0</v>
      </c>
      <c r="K236" s="136">
        <f t="shared" si="66"/>
        <v>6630</v>
      </c>
      <c r="L236" s="136">
        <f t="shared" si="66"/>
        <v>37570</v>
      </c>
      <c r="M236" s="136">
        <f t="shared" si="66"/>
        <v>0</v>
      </c>
      <c r="N236" s="136">
        <f t="shared" si="66"/>
        <v>0</v>
      </c>
      <c r="O236" s="136">
        <f t="shared" si="66"/>
        <v>0</v>
      </c>
      <c r="P236" s="191">
        <f t="shared" si="66"/>
        <v>37570</v>
      </c>
    </row>
    <row r="237" spans="1:16" s="6" customFormat="1" ht="12.75">
      <c r="A237" s="641"/>
      <c r="B237" s="390" t="s">
        <v>872</v>
      </c>
      <c r="C237" s="391"/>
      <c r="D237" s="365">
        <f>E237+F237</f>
        <v>44200</v>
      </c>
      <c r="E237" s="365">
        <f>H237</f>
        <v>6630</v>
      </c>
      <c r="F237" s="365">
        <f>L237</f>
        <v>37570</v>
      </c>
      <c r="G237" s="365">
        <f>H237+L237</f>
        <v>44200</v>
      </c>
      <c r="H237" s="365">
        <f>K237</f>
        <v>6630</v>
      </c>
      <c r="I237" s="365">
        <f aca="true" t="shared" si="67" ref="I237:P237">SUM(I238:I251)</f>
        <v>0</v>
      </c>
      <c r="J237" s="365">
        <f t="shared" si="67"/>
        <v>0</v>
      </c>
      <c r="K237" s="365">
        <f t="shared" si="67"/>
        <v>6630</v>
      </c>
      <c r="L237" s="365">
        <f t="shared" si="67"/>
        <v>37570</v>
      </c>
      <c r="M237" s="365">
        <f t="shared" si="67"/>
        <v>0</v>
      </c>
      <c r="N237" s="365">
        <f t="shared" si="67"/>
        <v>0</v>
      </c>
      <c r="O237" s="365">
        <f t="shared" si="67"/>
        <v>0</v>
      </c>
      <c r="P237" s="366">
        <f t="shared" si="67"/>
        <v>37570</v>
      </c>
    </row>
    <row r="238" spans="1:16" s="6" customFormat="1" ht="12.75">
      <c r="A238" s="641"/>
      <c r="B238" s="350" t="s">
        <v>803</v>
      </c>
      <c r="C238" s="22" t="s">
        <v>535</v>
      </c>
      <c r="D238" s="194">
        <f>E238+F238</f>
        <v>3830</v>
      </c>
      <c r="E238" s="194">
        <f aca="true" t="shared" si="68" ref="E238:E251">H238</f>
        <v>0</v>
      </c>
      <c r="F238" s="194">
        <f aca="true" t="shared" si="69" ref="F238:F251">L238</f>
        <v>3830</v>
      </c>
      <c r="G238" s="194">
        <f>H238+L238</f>
        <v>3830</v>
      </c>
      <c r="H238" s="194">
        <f>K238</f>
        <v>0</v>
      </c>
      <c r="I238" s="192"/>
      <c r="J238" s="192"/>
      <c r="K238" s="192"/>
      <c r="L238" s="194">
        <f>P238</f>
        <v>3830</v>
      </c>
      <c r="M238" s="192"/>
      <c r="N238" s="192"/>
      <c r="O238" s="192"/>
      <c r="P238" s="184">
        <v>3830</v>
      </c>
    </row>
    <row r="239" spans="1:16" s="6" customFormat="1" ht="12.75">
      <c r="A239" s="641"/>
      <c r="B239" s="350" t="s">
        <v>803</v>
      </c>
      <c r="C239" s="22" t="s">
        <v>578</v>
      </c>
      <c r="D239" s="194">
        <f aca="true" t="shared" si="70" ref="D239:D254">E239+F239</f>
        <v>674</v>
      </c>
      <c r="E239" s="194">
        <f t="shared" si="68"/>
        <v>674</v>
      </c>
      <c r="F239" s="194">
        <f t="shared" si="69"/>
        <v>0</v>
      </c>
      <c r="G239" s="194">
        <f aca="true" t="shared" si="71" ref="G239:G251">H239+L239</f>
        <v>674</v>
      </c>
      <c r="H239" s="194">
        <f aca="true" t="shared" si="72" ref="H239:H251">K239</f>
        <v>674</v>
      </c>
      <c r="I239" s="192"/>
      <c r="J239" s="192"/>
      <c r="K239" s="192">
        <v>674</v>
      </c>
      <c r="L239" s="194">
        <f aca="true" t="shared" si="73" ref="L239:L251">P239</f>
        <v>0</v>
      </c>
      <c r="M239" s="192"/>
      <c r="N239" s="192"/>
      <c r="O239" s="192"/>
      <c r="P239" s="184"/>
    </row>
    <row r="240" spans="1:16" s="6" customFormat="1" ht="12.75">
      <c r="A240" s="641"/>
      <c r="B240" s="350" t="s">
        <v>747</v>
      </c>
      <c r="C240" s="22" t="s">
        <v>536</v>
      </c>
      <c r="D240" s="194">
        <f t="shared" si="70"/>
        <v>612</v>
      </c>
      <c r="E240" s="194">
        <f t="shared" si="68"/>
        <v>0</v>
      </c>
      <c r="F240" s="194">
        <f t="shared" si="69"/>
        <v>612</v>
      </c>
      <c r="G240" s="194">
        <f t="shared" si="71"/>
        <v>612</v>
      </c>
      <c r="H240" s="194">
        <f t="shared" si="72"/>
        <v>0</v>
      </c>
      <c r="I240" s="192"/>
      <c r="J240" s="192"/>
      <c r="K240" s="192"/>
      <c r="L240" s="194">
        <f t="shared" si="73"/>
        <v>612</v>
      </c>
      <c r="M240" s="192"/>
      <c r="N240" s="192"/>
      <c r="O240" s="192"/>
      <c r="P240" s="184">
        <v>612</v>
      </c>
    </row>
    <row r="241" spans="1:16" s="6" customFormat="1" ht="12.75">
      <c r="A241" s="641"/>
      <c r="B241" s="350" t="s">
        <v>747</v>
      </c>
      <c r="C241" s="22" t="s">
        <v>579</v>
      </c>
      <c r="D241" s="194">
        <f t="shared" si="70"/>
        <v>108</v>
      </c>
      <c r="E241" s="194">
        <f t="shared" si="68"/>
        <v>108</v>
      </c>
      <c r="F241" s="194">
        <f t="shared" si="69"/>
        <v>0</v>
      </c>
      <c r="G241" s="194">
        <f t="shared" si="71"/>
        <v>108</v>
      </c>
      <c r="H241" s="194">
        <f t="shared" si="72"/>
        <v>108</v>
      </c>
      <c r="I241" s="192"/>
      <c r="J241" s="192"/>
      <c r="K241" s="192">
        <v>108</v>
      </c>
      <c r="L241" s="194">
        <f t="shared" si="73"/>
        <v>0</v>
      </c>
      <c r="M241" s="192"/>
      <c r="N241" s="192"/>
      <c r="O241" s="192"/>
      <c r="P241" s="184"/>
    </row>
    <row r="242" spans="1:16" s="6" customFormat="1" ht="12.75">
      <c r="A242" s="641"/>
      <c r="B242" s="350" t="s">
        <v>145</v>
      </c>
      <c r="C242" s="22" t="s">
        <v>537</v>
      </c>
      <c r="D242" s="194">
        <f t="shared" si="70"/>
        <v>24968</v>
      </c>
      <c r="E242" s="194">
        <f t="shared" si="68"/>
        <v>0</v>
      </c>
      <c r="F242" s="194">
        <f t="shared" si="69"/>
        <v>24968</v>
      </c>
      <c r="G242" s="194">
        <f t="shared" si="71"/>
        <v>24968</v>
      </c>
      <c r="H242" s="194">
        <f t="shared" si="72"/>
        <v>0</v>
      </c>
      <c r="I242" s="192"/>
      <c r="J242" s="192"/>
      <c r="K242" s="192"/>
      <c r="L242" s="194">
        <f t="shared" si="73"/>
        <v>24968</v>
      </c>
      <c r="M242" s="192"/>
      <c r="N242" s="192"/>
      <c r="O242" s="192"/>
      <c r="P242" s="184">
        <v>24968</v>
      </c>
    </row>
    <row r="243" spans="1:16" s="6" customFormat="1" ht="12.75">
      <c r="A243" s="641"/>
      <c r="B243" s="350" t="s">
        <v>145</v>
      </c>
      <c r="C243" s="22" t="s">
        <v>580</v>
      </c>
      <c r="D243" s="194">
        <f t="shared" si="70"/>
        <v>4406</v>
      </c>
      <c r="E243" s="194">
        <f t="shared" si="68"/>
        <v>4406</v>
      </c>
      <c r="F243" s="194">
        <f t="shared" si="69"/>
        <v>0</v>
      </c>
      <c r="G243" s="194">
        <f t="shared" si="71"/>
        <v>4406</v>
      </c>
      <c r="H243" s="194">
        <f t="shared" si="72"/>
        <v>4406</v>
      </c>
      <c r="I243" s="192"/>
      <c r="J243" s="192"/>
      <c r="K243" s="192">
        <v>4406</v>
      </c>
      <c r="L243" s="194">
        <f t="shared" si="73"/>
        <v>0</v>
      </c>
      <c r="M243" s="192"/>
      <c r="N243" s="192"/>
      <c r="O243" s="192"/>
      <c r="P243" s="184"/>
    </row>
    <row r="244" spans="1:16" s="6" customFormat="1" ht="12.75">
      <c r="A244" s="641"/>
      <c r="B244" s="350" t="s">
        <v>749</v>
      </c>
      <c r="C244" s="22" t="s">
        <v>538</v>
      </c>
      <c r="D244" s="194">
        <f t="shared" si="70"/>
        <v>2040</v>
      </c>
      <c r="E244" s="194">
        <f t="shared" si="68"/>
        <v>0</v>
      </c>
      <c r="F244" s="194">
        <f t="shared" si="69"/>
        <v>2040</v>
      </c>
      <c r="G244" s="194">
        <f t="shared" si="71"/>
        <v>2040</v>
      </c>
      <c r="H244" s="194">
        <f t="shared" si="72"/>
        <v>0</v>
      </c>
      <c r="I244" s="192"/>
      <c r="J244" s="192"/>
      <c r="K244" s="192"/>
      <c r="L244" s="194">
        <f t="shared" si="73"/>
        <v>2040</v>
      </c>
      <c r="M244" s="192"/>
      <c r="N244" s="192"/>
      <c r="O244" s="192"/>
      <c r="P244" s="184">
        <v>2040</v>
      </c>
    </row>
    <row r="245" spans="1:16" s="6" customFormat="1" ht="12.75">
      <c r="A245" s="641"/>
      <c r="B245" s="350" t="s">
        <v>749</v>
      </c>
      <c r="C245" s="22" t="s">
        <v>581</v>
      </c>
      <c r="D245" s="194">
        <f t="shared" si="70"/>
        <v>360</v>
      </c>
      <c r="E245" s="194">
        <f t="shared" si="68"/>
        <v>360</v>
      </c>
      <c r="F245" s="194">
        <f t="shared" si="69"/>
        <v>0</v>
      </c>
      <c r="G245" s="194">
        <f t="shared" si="71"/>
        <v>360</v>
      </c>
      <c r="H245" s="194">
        <f t="shared" si="72"/>
        <v>360</v>
      </c>
      <c r="I245" s="192"/>
      <c r="J245" s="192"/>
      <c r="K245" s="192">
        <v>360</v>
      </c>
      <c r="L245" s="194">
        <f t="shared" si="73"/>
        <v>0</v>
      </c>
      <c r="M245" s="192"/>
      <c r="N245" s="192"/>
      <c r="O245" s="192"/>
      <c r="P245" s="184"/>
    </row>
    <row r="246" spans="1:16" s="6" customFormat="1" ht="12.75">
      <c r="A246" s="641"/>
      <c r="B246" s="351" t="s">
        <v>823</v>
      </c>
      <c r="C246" s="22" t="s">
        <v>540</v>
      </c>
      <c r="D246" s="194">
        <f t="shared" si="70"/>
        <v>5184</v>
      </c>
      <c r="E246" s="194">
        <f t="shared" si="68"/>
        <v>0</v>
      </c>
      <c r="F246" s="194">
        <f t="shared" si="69"/>
        <v>5184</v>
      </c>
      <c r="G246" s="194">
        <f t="shared" si="71"/>
        <v>5184</v>
      </c>
      <c r="H246" s="194">
        <f t="shared" si="72"/>
        <v>0</v>
      </c>
      <c r="I246" s="192"/>
      <c r="J246" s="192"/>
      <c r="K246" s="192"/>
      <c r="L246" s="194">
        <f t="shared" si="73"/>
        <v>5184</v>
      </c>
      <c r="M246" s="192"/>
      <c r="N246" s="192"/>
      <c r="O246" s="192"/>
      <c r="P246" s="184">
        <v>5184</v>
      </c>
    </row>
    <row r="247" spans="1:16" s="6" customFormat="1" ht="12.75">
      <c r="A247" s="641"/>
      <c r="B247" s="351" t="s">
        <v>823</v>
      </c>
      <c r="C247" s="22" t="s">
        <v>582</v>
      </c>
      <c r="D247" s="194">
        <f t="shared" si="70"/>
        <v>916</v>
      </c>
      <c r="E247" s="194">
        <f t="shared" si="68"/>
        <v>916</v>
      </c>
      <c r="F247" s="194">
        <f t="shared" si="69"/>
        <v>0</v>
      </c>
      <c r="G247" s="194">
        <f t="shared" si="71"/>
        <v>916</v>
      </c>
      <c r="H247" s="194">
        <f t="shared" si="72"/>
        <v>916</v>
      </c>
      <c r="I247" s="192"/>
      <c r="J247" s="192"/>
      <c r="K247" s="192">
        <v>916</v>
      </c>
      <c r="L247" s="194">
        <f t="shared" si="73"/>
        <v>0</v>
      </c>
      <c r="M247" s="192"/>
      <c r="N247" s="192"/>
      <c r="O247" s="192"/>
      <c r="P247" s="184"/>
    </row>
    <row r="248" spans="1:16" s="6" customFormat="1" ht="12.75">
      <c r="A248" s="641"/>
      <c r="B248" s="352" t="s">
        <v>696</v>
      </c>
      <c r="C248" s="22" t="s">
        <v>553</v>
      </c>
      <c r="D248" s="194">
        <f t="shared" si="70"/>
        <v>86</v>
      </c>
      <c r="E248" s="194">
        <f t="shared" si="68"/>
        <v>0</v>
      </c>
      <c r="F248" s="194">
        <f t="shared" si="69"/>
        <v>86</v>
      </c>
      <c r="G248" s="194">
        <f t="shared" si="71"/>
        <v>86</v>
      </c>
      <c r="H248" s="194">
        <f t="shared" si="72"/>
        <v>0</v>
      </c>
      <c r="I248" s="192"/>
      <c r="J248" s="192"/>
      <c r="K248" s="192"/>
      <c r="L248" s="194">
        <f t="shared" si="73"/>
        <v>86</v>
      </c>
      <c r="M248" s="192"/>
      <c r="N248" s="192"/>
      <c r="O248" s="192"/>
      <c r="P248" s="184">
        <v>86</v>
      </c>
    </row>
    <row r="249" spans="1:16" s="6" customFormat="1" ht="12.75">
      <c r="A249" s="641"/>
      <c r="B249" s="352" t="s">
        <v>696</v>
      </c>
      <c r="C249" s="22" t="s">
        <v>554</v>
      </c>
      <c r="D249" s="194">
        <f t="shared" si="70"/>
        <v>16</v>
      </c>
      <c r="E249" s="194">
        <f t="shared" si="68"/>
        <v>16</v>
      </c>
      <c r="F249" s="194">
        <f t="shared" si="69"/>
        <v>0</v>
      </c>
      <c r="G249" s="194">
        <f t="shared" si="71"/>
        <v>16</v>
      </c>
      <c r="H249" s="194">
        <f t="shared" si="72"/>
        <v>16</v>
      </c>
      <c r="I249" s="192"/>
      <c r="J249" s="192"/>
      <c r="K249" s="192">
        <v>16</v>
      </c>
      <c r="L249" s="194">
        <f t="shared" si="73"/>
        <v>0</v>
      </c>
      <c r="M249" s="192"/>
      <c r="N249" s="192"/>
      <c r="O249" s="192"/>
      <c r="P249" s="184"/>
    </row>
    <row r="250" spans="1:16" s="6" customFormat="1" ht="12.75">
      <c r="A250" s="641"/>
      <c r="B250" s="350" t="s">
        <v>99</v>
      </c>
      <c r="C250" s="22" t="s">
        <v>541</v>
      </c>
      <c r="D250" s="194">
        <f t="shared" si="70"/>
        <v>850</v>
      </c>
      <c r="E250" s="194">
        <f t="shared" si="68"/>
        <v>0</v>
      </c>
      <c r="F250" s="194">
        <f t="shared" si="69"/>
        <v>850</v>
      </c>
      <c r="G250" s="194">
        <f t="shared" si="71"/>
        <v>850</v>
      </c>
      <c r="H250" s="194">
        <f t="shared" si="72"/>
        <v>0</v>
      </c>
      <c r="I250" s="192"/>
      <c r="J250" s="192"/>
      <c r="K250" s="192"/>
      <c r="L250" s="194">
        <f t="shared" si="73"/>
        <v>850</v>
      </c>
      <c r="M250" s="192"/>
      <c r="N250" s="192"/>
      <c r="O250" s="192"/>
      <c r="P250" s="184">
        <v>850</v>
      </c>
    </row>
    <row r="251" spans="1:16" s="6" customFormat="1" ht="12.75">
      <c r="A251" s="641"/>
      <c r="B251" s="350" t="s">
        <v>99</v>
      </c>
      <c r="C251" s="22" t="s">
        <v>583</v>
      </c>
      <c r="D251" s="194">
        <f t="shared" si="70"/>
        <v>150</v>
      </c>
      <c r="E251" s="194">
        <f t="shared" si="68"/>
        <v>150</v>
      </c>
      <c r="F251" s="194">
        <f t="shared" si="69"/>
        <v>0</v>
      </c>
      <c r="G251" s="194">
        <f t="shared" si="71"/>
        <v>150</v>
      </c>
      <c r="H251" s="194">
        <f t="shared" si="72"/>
        <v>150</v>
      </c>
      <c r="I251" s="192"/>
      <c r="J251" s="192"/>
      <c r="K251" s="192">
        <v>150</v>
      </c>
      <c r="L251" s="194">
        <f t="shared" si="73"/>
        <v>0</v>
      </c>
      <c r="M251" s="192"/>
      <c r="N251" s="192"/>
      <c r="O251" s="192"/>
      <c r="P251" s="184"/>
    </row>
    <row r="252" spans="1:16" s="6" customFormat="1" ht="12.75">
      <c r="A252" s="641"/>
      <c r="B252" s="349" t="s">
        <v>476</v>
      </c>
      <c r="C252" s="22"/>
      <c r="D252" s="194">
        <f t="shared" si="70"/>
        <v>98680</v>
      </c>
      <c r="E252" s="194">
        <v>14802</v>
      </c>
      <c r="F252" s="194">
        <v>83878</v>
      </c>
      <c r="G252" s="194"/>
      <c r="H252" s="194"/>
      <c r="I252" s="192"/>
      <c r="J252" s="192"/>
      <c r="K252" s="192"/>
      <c r="L252" s="194">
        <f>P251</f>
        <v>0</v>
      </c>
      <c r="M252" s="192"/>
      <c r="N252" s="192"/>
      <c r="O252" s="192"/>
      <c r="P252" s="184"/>
    </row>
    <row r="253" spans="1:16" s="6" customFormat="1" ht="12.75">
      <c r="A253" s="641"/>
      <c r="B253" s="349" t="s">
        <v>570</v>
      </c>
      <c r="C253" s="22"/>
      <c r="D253" s="194">
        <f t="shared" si="70"/>
        <v>98680</v>
      </c>
      <c r="E253" s="194">
        <v>14802</v>
      </c>
      <c r="F253" s="194">
        <v>83878</v>
      </c>
      <c r="G253" s="194"/>
      <c r="H253" s="194"/>
      <c r="I253" s="192"/>
      <c r="J253" s="192"/>
      <c r="K253" s="192"/>
      <c r="L253" s="194">
        <f>P252</f>
        <v>0</v>
      </c>
      <c r="M253" s="192"/>
      <c r="N253" s="192"/>
      <c r="O253" s="192"/>
      <c r="P253" s="184"/>
    </row>
    <row r="254" spans="1:16" s="6" customFormat="1" ht="12.75">
      <c r="A254" s="642"/>
      <c r="B254" s="349" t="s">
        <v>571</v>
      </c>
      <c r="C254" s="22"/>
      <c r="D254" s="194">
        <f t="shared" si="70"/>
        <v>46103</v>
      </c>
      <c r="E254" s="194">
        <v>6915</v>
      </c>
      <c r="F254" s="194">
        <v>39188</v>
      </c>
      <c r="G254" s="194"/>
      <c r="H254" s="194"/>
      <c r="I254" s="192"/>
      <c r="J254" s="192"/>
      <c r="K254" s="192"/>
      <c r="L254" s="194">
        <f>P253</f>
        <v>0</v>
      </c>
      <c r="M254" s="192"/>
      <c r="N254" s="192"/>
      <c r="O254" s="192"/>
      <c r="P254" s="184"/>
    </row>
    <row r="255" spans="1:16" s="6" customFormat="1" ht="12.75">
      <c r="A255" s="643" t="s">
        <v>250</v>
      </c>
      <c r="B255" s="644" t="s">
        <v>62</v>
      </c>
      <c r="C255" s="644"/>
      <c r="D255" s="644"/>
      <c r="E255" s="644"/>
      <c r="F255" s="644"/>
      <c r="G255" s="644"/>
      <c r="H255" s="644"/>
      <c r="I255" s="644"/>
      <c r="J255" s="644"/>
      <c r="K255" s="644"/>
      <c r="L255" s="644"/>
      <c r="M255" s="644"/>
      <c r="N255" s="644"/>
      <c r="O255" s="644"/>
      <c r="P255" s="645"/>
    </row>
    <row r="256" spans="1:16" s="6" customFormat="1" ht="12.75">
      <c r="A256" s="641"/>
      <c r="B256" s="646" t="s">
        <v>249</v>
      </c>
      <c r="C256" s="646"/>
      <c r="D256" s="646"/>
      <c r="E256" s="646"/>
      <c r="F256" s="646"/>
      <c r="G256" s="646"/>
      <c r="H256" s="646"/>
      <c r="I256" s="646"/>
      <c r="J256" s="646"/>
      <c r="K256" s="646"/>
      <c r="L256" s="646"/>
      <c r="M256" s="646"/>
      <c r="N256" s="646"/>
      <c r="O256" s="646"/>
      <c r="P256" s="647"/>
    </row>
    <row r="257" spans="1:16" s="6" customFormat="1" ht="12.75">
      <c r="A257" s="641"/>
      <c r="B257" s="646" t="s">
        <v>4</v>
      </c>
      <c r="C257" s="646"/>
      <c r="D257" s="646"/>
      <c r="E257" s="646"/>
      <c r="F257" s="646"/>
      <c r="G257" s="646"/>
      <c r="H257" s="646"/>
      <c r="I257" s="646"/>
      <c r="J257" s="646"/>
      <c r="K257" s="646"/>
      <c r="L257" s="646"/>
      <c r="M257" s="646"/>
      <c r="N257" s="646"/>
      <c r="O257" s="646"/>
      <c r="P257" s="647"/>
    </row>
    <row r="258" spans="1:16" s="6" customFormat="1" ht="12.75">
      <c r="A258" s="641"/>
      <c r="B258" s="637" t="s">
        <v>556</v>
      </c>
      <c r="C258" s="638"/>
      <c r="D258" s="638"/>
      <c r="E258" s="638"/>
      <c r="F258" s="638"/>
      <c r="G258" s="638"/>
      <c r="H258" s="638"/>
      <c r="I258" s="638"/>
      <c r="J258" s="638"/>
      <c r="K258" s="638"/>
      <c r="L258" s="638"/>
      <c r="M258" s="638"/>
      <c r="N258" s="638"/>
      <c r="O258" s="638"/>
      <c r="P258" s="639"/>
    </row>
    <row r="259" spans="1:16" s="6" customFormat="1" ht="12.75">
      <c r="A259" s="641"/>
      <c r="B259" s="40" t="s">
        <v>277</v>
      </c>
      <c r="C259" s="40" t="s">
        <v>534</v>
      </c>
      <c r="D259" s="136">
        <f>D260+D275</f>
        <v>50000</v>
      </c>
      <c r="E259" s="136">
        <f aca="true" t="shared" si="74" ref="E259:P259">E260+E275</f>
        <v>7500</v>
      </c>
      <c r="F259" s="136">
        <f t="shared" si="74"/>
        <v>42500</v>
      </c>
      <c r="G259" s="136">
        <f t="shared" si="74"/>
        <v>36270</v>
      </c>
      <c r="H259" s="136">
        <f t="shared" si="74"/>
        <v>5441</v>
      </c>
      <c r="I259" s="136">
        <f t="shared" si="74"/>
        <v>0</v>
      </c>
      <c r="J259" s="136">
        <f t="shared" si="74"/>
        <v>0</v>
      </c>
      <c r="K259" s="136">
        <f t="shared" si="74"/>
        <v>5441</v>
      </c>
      <c r="L259" s="136">
        <f t="shared" si="74"/>
        <v>30829</v>
      </c>
      <c r="M259" s="136">
        <f t="shared" si="74"/>
        <v>0</v>
      </c>
      <c r="N259" s="136">
        <f t="shared" si="74"/>
        <v>0</v>
      </c>
      <c r="O259" s="136">
        <f t="shared" si="74"/>
        <v>0</v>
      </c>
      <c r="P259" s="191">
        <f t="shared" si="74"/>
        <v>30829</v>
      </c>
    </row>
    <row r="260" spans="1:16" s="6" customFormat="1" ht="12.75">
      <c r="A260" s="641"/>
      <c r="B260" s="390" t="s">
        <v>872</v>
      </c>
      <c r="C260" s="391"/>
      <c r="D260" s="365">
        <f aca="true" t="shared" si="75" ref="D260:K260">SUM(D261:D274)</f>
        <v>36270</v>
      </c>
      <c r="E260" s="365">
        <f t="shared" si="75"/>
        <v>5441</v>
      </c>
      <c r="F260" s="365">
        <f t="shared" si="75"/>
        <v>30829</v>
      </c>
      <c r="G260" s="365">
        <f t="shared" si="75"/>
        <v>36270</v>
      </c>
      <c r="H260" s="365">
        <f t="shared" si="75"/>
        <v>5441</v>
      </c>
      <c r="I260" s="365">
        <f t="shared" si="75"/>
        <v>0</v>
      </c>
      <c r="J260" s="365">
        <f t="shared" si="75"/>
        <v>0</v>
      </c>
      <c r="K260" s="365">
        <f t="shared" si="75"/>
        <v>5441</v>
      </c>
      <c r="L260" s="365">
        <f>SUM(L261:L273)</f>
        <v>30829</v>
      </c>
      <c r="M260" s="365">
        <f>SUM(M261:M273)</f>
        <v>0</v>
      </c>
      <c r="N260" s="365">
        <f>SUM(N261:N273)</f>
        <v>0</v>
      </c>
      <c r="O260" s="365">
        <f>SUM(O261:O273)</f>
        <v>0</v>
      </c>
      <c r="P260" s="366">
        <f>SUM(P261:P273)</f>
        <v>30829</v>
      </c>
    </row>
    <row r="261" spans="1:16" s="6" customFormat="1" ht="12.75">
      <c r="A261" s="641"/>
      <c r="B261" s="350" t="s">
        <v>803</v>
      </c>
      <c r="C261" s="22" t="s">
        <v>535</v>
      </c>
      <c r="D261" s="194">
        <f>E261+F261</f>
        <v>743</v>
      </c>
      <c r="E261" s="194">
        <f>H261</f>
        <v>0</v>
      </c>
      <c r="F261" s="194">
        <f>L261</f>
        <v>743</v>
      </c>
      <c r="G261" s="194">
        <f>H261+L261</f>
        <v>743</v>
      </c>
      <c r="H261" s="194">
        <f>K261</f>
        <v>0</v>
      </c>
      <c r="I261" s="192"/>
      <c r="J261" s="192"/>
      <c r="K261" s="192"/>
      <c r="L261" s="194">
        <f>P261</f>
        <v>743</v>
      </c>
      <c r="M261" s="192"/>
      <c r="N261" s="192"/>
      <c r="O261" s="192"/>
      <c r="P261" s="184">
        <v>743</v>
      </c>
    </row>
    <row r="262" spans="1:16" s="6" customFormat="1" ht="12.75">
      <c r="A262" s="641"/>
      <c r="B262" s="350" t="s">
        <v>803</v>
      </c>
      <c r="C262" s="22" t="s">
        <v>578</v>
      </c>
      <c r="D262" s="194">
        <f aca="true" t="shared" si="76" ref="D262:D275">E262+F262</f>
        <v>131</v>
      </c>
      <c r="E262" s="194">
        <f aca="true" t="shared" si="77" ref="E262:E274">H262</f>
        <v>131</v>
      </c>
      <c r="F262" s="194">
        <f aca="true" t="shared" si="78" ref="F262:F274">L262</f>
        <v>0</v>
      </c>
      <c r="G262" s="194">
        <f aca="true" t="shared" si="79" ref="G262:G274">H262+L262</f>
        <v>131</v>
      </c>
      <c r="H262" s="194">
        <f aca="true" t="shared" si="80" ref="H262:H274">K262</f>
        <v>131</v>
      </c>
      <c r="I262" s="192"/>
      <c r="J262" s="192"/>
      <c r="K262" s="192">
        <v>131</v>
      </c>
      <c r="L262" s="194">
        <f aca="true" t="shared" si="81" ref="L262:L273">P262</f>
        <v>0</v>
      </c>
      <c r="M262" s="192"/>
      <c r="N262" s="192"/>
      <c r="O262" s="192"/>
      <c r="P262" s="184"/>
    </row>
    <row r="263" spans="1:16" s="6" customFormat="1" ht="12.75">
      <c r="A263" s="641"/>
      <c r="B263" s="350" t="s">
        <v>747</v>
      </c>
      <c r="C263" s="22" t="s">
        <v>536</v>
      </c>
      <c r="D263" s="194">
        <f t="shared" si="76"/>
        <v>120</v>
      </c>
      <c r="E263" s="194">
        <f t="shared" si="77"/>
        <v>0</v>
      </c>
      <c r="F263" s="194">
        <f t="shared" si="78"/>
        <v>120</v>
      </c>
      <c r="G263" s="194">
        <f t="shared" si="79"/>
        <v>120</v>
      </c>
      <c r="H263" s="194">
        <f t="shared" si="80"/>
        <v>0</v>
      </c>
      <c r="I263" s="192"/>
      <c r="J263" s="192"/>
      <c r="K263" s="192"/>
      <c r="L263" s="194">
        <f t="shared" si="81"/>
        <v>120</v>
      </c>
      <c r="M263" s="192"/>
      <c r="N263" s="192"/>
      <c r="O263" s="192"/>
      <c r="P263" s="184">
        <v>120</v>
      </c>
    </row>
    <row r="264" spans="1:16" s="6" customFormat="1" ht="12.75">
      <c r="A264" s="641"/>
      <c r="B264" s="350" t="s">
        <v>747</v>
      </c>
      <c r="C264" s="22" t="s">
        <v>579</v>
      </c>
      <c r="D264" s="194">
        <f t="shared" si="76"/>
        <v>21</v>
      </c>
      <c r="E264" s="194">
        <f t="shared" si="77"/>
        <v>21</v>
      </c>
      <c r="F264" s="194">
        <f t="shared" si="78"/>
        <v>0</v>
      </c>
      <c r="G264" s="194">
        <f t="shared" si="79"/>
        <v>21</v>
      </c>
      <c r="H264" s="194">
        <f t="shared" si="80"/>
        <v>21</v>
      </c>
      <c r="I264" s="192"/>
      <c r="J264" s="192"/>
      <c r="K264" s="192">
        <v>21</v>
      </c>
      <c r="L264" s="194">
        <f t="shared" si="81"/>
        <v>0</v>
      </c>
      <c r="M264" s="192"/>
      <c r="N264" s="192"/>
      <c r="O264" s="192"/>
      <c r="P264" s="184"/>
    </row>
    <row r="265" spans="1:16" s="6" customFormat="1" ht="12.75">
      <c r="A265" s="641"/>
      <c r="B265" s="350" t="s">
        <v>145</v>
      </c>
      <c r="C265" s="22" t="s">
        <v>537</v>
      </c>
      <c r="D265" s="194">
        <f t="shared" si="76"/>
        <v>4917</v>
      </c>
      <c r="E265" s="194">
        <f t="shared" si="77"/>
        <v>0</v>
      </c>
      <c r="F265" s="194">
        <f t="shared" si="78"/>
        <v>4917</v>
      </c>
      <c r="G265" s="194">
        <f t="shared" si="79"/>
        <v>4917</v>
      </c>
      <c r="H265" s="194">
        <f t="shared" si="80"/>
        <v>0</v>
      </c>
      <c r="I265" s="192"/>
      <c r="J265" s="192"/>
      <c r="K265" s="192"/>
      <c r="L265" s="194">
        <f t="shared" si="81"/>
        <v>4917</v>
      </c>
      <c r="M265" s="192"/>
      <c r="N265" s="192"/>
      <c r="O265" s="192"/>
      <c r="P265" s="184">
        <v>4917</v>
      </c>
    </row>
    <row r="266" spans="1:16" s="6" customFormat="1" ht="12.75">
      <c r="A266" s="641"/>
      <c r="B266" s="350" t="s">
        <v>145</v>
      </c>
      <c r="C266" s="22" t="s">
        <v>580</v>
      </c>
      <c r="D266" s="194">
        <f t="shared" si="76"/>
        <v>868</v>
      </c>
      <c r="E266" s="194">
        <f t="shared" si="77"/>
        <v>868</v>
      </c>
      <c r="F266" s="194">
        <f t="shared" si="78"/>
        <v>0</v>
      </c>
      <c r="G266" s="194">
        <f t="shared" si="79"/>
        <v>868</v>
      </c>
      <c r="H266" s="194">
        <f t="shared" si="80"/>
        <v>868</v>
      </c>
      <c r="I266" s="192"/>
      <c r="J266" s="192"/>
      <c r="K266" s="192">
        <v>868</v>
      </c>
      <c r="L266" s="194">
        <f t="shared" si="81"/>
        <v>0</v>
      </c>
      <c r="M266" s="192"/>
      <c r="N266" s="192"/>
      <c r="O266" s="192"/>
      <c r="P266" s="184"/>
    </row>
    <row r="267" spans="1:16" s="6" customFormat="1" ht="12.75">
      <c r="A267" s="641"/>
      <c r="B267" s="350" t="s">
        <v>749</v>
      </c>
      <c r="C267" s="22" t="s">
        <v>538</v>
      </c>
      <c r="D267" s="194">
        <f t="shared" si="76"/>
        <v>5631</v>
      </c>
      <c r="E267" s="194">
        <f t="shared" si="77"/>
        <v>0</v>
      </c>
      <c r="F267" s="194">
        <f t="shared" si="78"/>
        <v>5631</v>
      </c>
      <c r="G267" s="194">
        <f t="shared" si="79"/>
        <v>5631</v>
      </c>
      <c r="H267" s="194">
        <f t="shared" si="80"/>
        <v>0</v>
      </c>
      <c r="I267" s="192"/>
      <c r="J267" s="192"/>
      <c r="K267" s="192"/>
      <c r="L267" s="194">
        <f t="shared" si="81"/>
        <v>5631</v>
      </c>
      <c r="M267" s="192"/>
      <c r="N267" s="192"/>
      <c r="O267" s="192"/>
      <c r="P267" s="184">
        <v>5631</v>
      </c>
    </row>
    <row r="268" spans="1:16" s="6" customFormat="1" ht="12.75">
      <c r="A268" s="641"/>
      <c r="B268" s="350" t="s">
        <v>749</v>
      </c>
      <c r="C268" s="22" t="s">
        <v>581</v>
      </c>
      <c r="D268" s="194">
        <f t="shared" si="76"/>
        <v>994</v>
      </c>
      <c r="E268" s="194">
        <f t="shared" si="77"/>
        <v>994</v>
      </c>
      <c r="F268" s="194">
        <f t="shared" si="78"/>
        <v>0</v>
      </c>
      <c r="G268" s="194">
        <f t="shared" si="79"/>
        <v>994</v>
      </c>
      <c r="H268" s="194">
        <f t="shared" si="80"/>
        <v>994</v>
      </c>
      <c r="I268" s="192"/>
      <c r="J268" s="192"/>
      <c r="K268" s="192">
        <v>994</v>
      </c>
      <c r="L268" s="194">
        <f t="shared" si="81"/>
        <v>0</v>
      </c>
      <c r="M268" s="192"/>
      <c r="N268" s="192"/>
      <c r="O268" s="192"/>
      <c r="P268" s="184"/>
    </row>
    <row r="269" spans="1:16" s="6" customFormat="1" ht="12.75">
      <c r="A269" s="641"/>
      <c r="B269" s="351" t="s">
        <v>823</v>
      </c>
      <c r="C269" s="22" t="s">
        <v>540</v>
      </c>
      <c r="D269" s="194">
        <f t="shared" si="76"/>
        <v>18725</v>
      </c>
      <c r="E269" s="194">
        <f t="shared" si="77"/>
        <v>0</v>
      </c>
      <c r="F269" s="194">
        <f t="shared" si="78"/>
        <v>18725</v>
      </c>
      <c r="G269" s="194">
        <f t="shared" si="79"/>
        <v>18725</v>
      </c>
      <c r="H269" s="194">
        <f t="shared" si="80"/>
        <v>0</v>
      </c>
      <c r="I269" s="192"/>
      <c r="J269" s="192"/>
      <c r="K269" s="192"/>
      <c r="L269" s="194">
        <f t="shared" si="81"/>
        <v>18725</v>
      </c>
      <c r="M269" s="192"/>
      <c r="N269" s="192"/>
      <c r="O269" s="192"/>
      <c r="P269" s="184">
        <v>18725</v>
      </c>
    </row>
    <row r="270" spans="1:16" s="6" customFormat="1" ht="12.75">
      <c r="A270" s="641"/>
      <c r="B270" s="351" t="s">
        <v>823</v>
      </c>
      <c r="C270" s="22" t="s">
        <v>582</v>
      </c>
      <c r="D270" s="194">
        <f t="shared" si="76"/>
        <v>3305</v>
      </c>
      <c r="E270" s="194">
        <f t="shared" si="77"/>
        <v>3305</v>
      </c>
      <c r="F270" s="194">
        <f t="shared" si="78"/>
        <v>0</v>
      </c>
      <c r="G270" s="194">
        <f t="shared" si="79"/>
        <v>3305</v>
      </c>
      <c r="H270" s="194">
        <f t="shared" si="80"/>
        <v>3305</v>
      </c>
      <c r="I270" s="192"/>
      <c r="J270" s="192"/>
      <c r="K270" s="192">
        <v>3305</v>
      </c>
      <c r="L270" s="194">
        <f t="shared" si="81"/>
        <v>0</v>
      </c>
      <c r="M270" s="192"/>
      <c r="N270" s="192"/>
      <c r="O270" s="192"/>
      <c r="P270" s="184"/>
    </row>
    <row r="271" spans="1:16" s="6" customFormat="1" ht="12.75">
      <c r="A271" s="641"/>
      <c r="B271" s="350" t="s">
        <v>99</v>
      </c>
      <c r="C271" s="22" t="s">
        <v>541</v>
      </c>
      <c r="D271" s="194">
        <f t="shared" si="76"/>
        <v>268</v>
      </c>
      <c r="E271" s="194">
        <f t="shared" si="77"/>
        <v>0</v>
      </c>
      <c r="F271" s="194">
        <f t="shared" si="78"/>
        <v>268</v>
      </c>
      <c r="G271" s="194">
        <f t="shared" si="79"/>
        <v>268</v>
      </c>
      <c r="H271" s="194">
        <f t="shared" si="80"/>
        <v>0</v>
      </c>
      <c r="I271" s="192"/>
      <c r="J271" s="192"/>
      <c r="K271" s="192"/>
      <c r="L271" s="194">
        <f t="shared" si="81"/>
        <v>268</v>
      </c>
      <c r="M271" s="192"/>
      <c r="N271" s="192"/>
      <c r="O271" s="192"/>
      <c r="P271" s="184">
        <v>268</v>
      </c>
    </row>
    <row r="272" spans="1:16" s="6" customFormat="1" ht="12.75">
      <c r="A272" s="641"/>
      <c r="B272" s="350" t="s">
        <v>99</v>
      </c>
      <c r="C272" s="22" t="s">
        <v>583</v>
      </c>
      <c r="D272" s="194">
        <f t="shared" si="76"/>
        <v>47</v>
      </c>
      <c r="E272" s="194">
        <f t="shared" si="77"/>
        <v>47</v>
      </c>
      <c r="F272" s="194">
        <f t="shared" si="78"/>
        <v>0</v>
      </c>
      <c r="G272" s="194">
        <f t="shared" si="79"/>
        <v>47</v>
      </c>
      <c r="H272" s="194">
        <f t="shared" si="80"/>
        <v>47</v>
      </c>
      <c r="I272" s="192"/>
      <c r="J272" s="192"/>
      <c r="K272" s="192">
        <v>47</v>
      </c>
      <c r="L272" s="194">
        <f t="shared" si="81"/>
        <v>0</v>
      </c>
      <c r="M272" s="192"/>
      <c r="N272" s="192"/>
      <c r="O272" s="192"/>
      <c r="P272" s="184"/>
    </row>
    <row r="273" spans="1:16" s="6" customFormat="1" ht="12.75">
      <c r="A273" s="641"/>
      <c r="B273" s="21" t="s">
        <v>697</v>
      </c>
      <c r="C273" s="22" t="s">
        <v>549</v>
      </c>
      <c r="D273" s="194">
        <f t="shared" si="76"/>
        <v>425</v>
      </c>
      <c r="E273" s="194">
        <f t="shared" si="77"/>
        <v>0</v>
      </c>
      <c r="F273" s="194">
        <f t="shared" si="78"/>
        <v>425</v>
      </c>
      <c r="G273" s="194">
        <f t="shared" si="79"/>
        <v>425</v>
      </c>
      <c r="H273" s="194">
        <f t="shared" si="80"/>
        <v>0</v>
      </c>
      <c r="I273" s="192"/>
      <c r="J273" s="192"/>
      <c r="K273" s="192"/>
      <c r="L273" s="194">
        <f t="shared" si="81"/>
        <v>425</v>
      </c>
      <c r="M273" s="192"/>
      <c r="N273" s="192"/>
      <c r="O273" s="192"/>
      <c r="P273" s="184">
        <v>425</v>
      </c>
    </row>
    <row r="274" spans="1:16" s="6" customFormat="1" ht="12.75">
      <c r="A274" s="641"/>
      <c r="B274" s="21" t="s">
        <v>697</v>
      </c>
      <c r="C274" s="22" t="s">
        <v>637</v>
      </c>
      <c r="D274" s="194">
        <f t="shared" si="76"/>
        <v>75</v>
      </c>
      <c r="E274" s="194">
        <f t="shared" si="77"/>
        <v>75</v>
      </c>
      <c r="F274" s="194">
        <f t="shared" si="78"/>
        <v>0</v>
      </c>
      <c r="G274" s="194">
        <f t="shared" si="79"/>
        <v>75</v>
      </c>
      <c r="H274" s="194">
        <f t="shared" si="80"/>
        <v>75</v>
      </c>
      <c r="I274" s="192"/>
      <c r="J274" s="192"/>
      <c r="K274" s="192">
        <v>75</v>
      </c>
      <c r="L274" s="194"/>
      <c r="M274" s="192"/>
      <c r="N274" s="192"/>
      <c r="O274" s="192"/>
      <c r="P274" s="184"/>
    </row>
    <row r="275" spans="1:16" s="6" customFormat="1" ht="12.75">
      <c r="A275" s="642"/>
      <c r="B275" s="349" t="s">
        <v>476</v>
      </c>
      <c r="C275" s="22"/>
      <c r="D275" s="194">
        <f t="shared" si="76"/>
        <v>13730</v>
      </c>
      <c r="E275" s="194">
        <v>2059</v>
      </c>
      <c r="F275" s="194">
        <v>11671</v>
      </c>
      <c r="G275" s="194"/>
      <c r="H275" s="194"/>
      <c r="I275" s="192"/>
      <c r="J275" s="192"/>
      <c r="K275" s="192"/>
      <c r="L275" s="194"/>
      <c r="M275" s="192"/>
      <c r="N275" s="192"/>
      <c r="O275" s="192"/>
      <c r="P275" s="184"/>
    </row>
    <row r="276" spans="1:16" s="6" customFormat="1" ht="12.75">
      <c r="A276" s="643" t="s">
        <v>256</v>
      </c>
      <c r="B276" s="675" t="s">
        <v>566</v>
      </c>
      <c r="C276" s="676"/>
      <c r="D276" s="676"/>
      <c r="E276" s="676"/>
      <c r="F276" s="676"/>
      <c r="G276" s="676"/>
      <c r="H276" s="676"/>
      <c r="I276" s="676"/>
      <c r="J276" s="676"/>
      <c r="K276" s="676"/>
      <c r="L276" s="676"/>
      <c r="M276" s="676"/>
      <c r="N276" s="676"/>
      <c r="O276" s="676"/>
      <c r="P276" s="677"/>
    </row>
    <row r="277" spans="1:16" s="6" customFormat="1" ht="12.75">
      <c r="A277" s="641"/>
      <c r="B277" s="637" t="s">
        <v>3</v>
      </c>
      <c r="C277" s="638"/>
      <c r="D277" s="638"/>
      <c r="E277" s="638"/>
      <c r="F277" s="638"/>
      <c r="G277" s="638"/>
      <c r="H277" s="638"/>
      <c r="I277" s="638"/>
      <c r="J277" s="638"/>
      <c r="K277" s="638"/>
      <c r="L277" s="638"/>
      <c r="M277" s="638"/>
      <c r="N277" s="638"/>
      <c r="O277" s="638"/>
      <c r="P277" s="639"/>
    </row>
    <row r="278" spans="1:16" s="6" customFormat="1" ht="12.75">
      <c r="A278" s="641"/>
      <c r="B278" s="637" t="s">
        <v>567</v>
      </c>
      <c r="C278" s="638"/>
      <c r="D278" s="638"/>
      <c r="E278" s="638"/>
      <c r="F278" s="638"/>
      <c r="G278" s="638"/>
      <c r="H278" s="638"/>
      <c r="I278" s="638"/>
      <c r="J278" s="638"/>
      <c r="K278" s="638"/>
      <c r="L278" s="638"/>
      <c r="M278" s="638"/>
      <c r="N278" s="638"/>
      <c r="O278" s="638"/>
      <c r="P278" s="639"/>
    </row>
    <row r="279" spans="1:16" s="6" customFormat="1" ht="12.75">
      <c r="A279" s="641"/>
      <c r="B279" s="668" t="s">
        <v>556</v>
      </c>
      <c r="C279" s="669"/>
      <c r="D279" s="669"/>
      <c r="E279" s="669"/>
      <c r="F279" s="669"/>
      <c r="G279" s="669"/>
      <c r="H279" s="669"/>
      <c r="I279" s="669"/>
      <c r="J279" s="669"/>
      <c r="K279" s="669"/>
      <c r="L279" s="669"/>
      <c r="M279" s="669"/>
      <c r="N279" s="669"/>
      <c r="O279" s="669"/>
      <c r="P279" s="670"/>
    </row>
    <row r="280" spans="1:16" s="6" customFormat="1" ht="12.75">
      <c r="A280" s="641"/>
      <c r="B280" s="40" t="s">
        <v>277</v>
      </c>
      <c r="C280" s="235" t="s">
        <v>573</v>
      </c>
      <c r="D280" s="136">
        <f>D281+D282+D288+D289+D290+D291</f>
        <v>275793</v>
      </c>
      <c r="E280" s="136">
        <f aca="true" t="shared" si="82" ref="E280:P280">E281+E282+E288+E289+E290+E291</f>
        <v>0</v>
      </c>
      <c r="F280" s="136">
        <f t="shared" si="82"/>
        <v>275793</v>
      </c>
      <c r="G280" s="136">
        <f t="shared" si="82"/>
        <v>50978</v>
      </c>
      <c r="H280" s="136">
        <f t="shared" si="82"/>
        <v>0</v>
      </c>
      <c r="I280" s="136">
        <f t="shared" si="82"/>
        <v>0</v>
      </c>
      <c r="J280" s="136">
        <f t="shared" si="82"/>
        <v>0</v>
      </c>
      <c r="K280" s="136">
        <f t="shared" si="82"/>
        <v>0</v>
      </c>
      <c r="L280" s="136">
        <f t="shared" si="82"/>
        <v>50978</v>
      </c>
      <c r="M280" s="136">
        <f t="shared" si="82"/>
        <v>0</v>
      </c>
      <c r="N280" s="136">
        <f t="shared" si="82"/>
        <v>0</v>
      </c>
      <c r="O280" s="136">
        <f t="shared" si="82"/>
        <v>0</v>
      </c>
      <c r="P280" s="191">
        <f t="shared" si="82"/>
        <v>50978</v>
      </c>
    </row>
    <row r="281" spans="1:16" s="6" customFormat="1" ht="12.75">
      <c r="A281" s="641"/>
      <c r="B281" s="4" t="s">
        <v>882</v>
      </c>
      <c r="C281" s="22"/>
      <c r="D281" s="194">
        <f>F281</f>
        <v>22968</v>
      </c>
      <c r="E281" s="194"/>
      <c r="F281" s="194">
        <v>22968</v>
      </c>
      <c r="G281" s="194"/>
      <c r="H281" s="194"/>
      <c r="I281" s="192"/>
      <c r="J281" s="192"/>
      <c r="K281" s="192"/>
      <c r="L281" s="194"/>
      <c r="M281" s="192"/>
      <c r="N281" s="192"/>
      <c r="O281" s="192"/>
      <c r="P281" s="184"/>
    </row>
    <row r="282" spans="1:16" s="6" customFormat="1" ht="12.75">
      <c r="A282" s="641"/>
      <c r="B282" s="392" t="s">
        <v>872</v>
      </c>
      <c r="C282" s="391"/>
      <c r="D282" s="365">
        <f aca="true" t="shared" si="83" ref="D282:D291">F282</f>
        <v>50978</v>
      </c>
      <c r="E282" s="365"/>
      <c r="F282" s="365">
        <f aca="true" t="shared" si="84" ref="F282:F287">G282</f>
        <v>50978</v>
      </c>
      <c r="G282" s="365">
        <f aca="true" t="shared" si="85" ref="G282:G287">L282</f>
        <v>50978</v>
      </c>
      <c r="H282" s="365"/>
      <c r="I282" s="393"/>
      <c r="J282" s="393"/>
      <c r="K282" s="393"/>
      <c r="L282" s="365">
        <f aca="true" t="shared" si="86" ref="L282:L287">P282</f>
        <v>50978</v>
      </c>
      <c r="M282" s="393"/>
      <c r="N282" s="393"/>
      <c r="O282" s="393"/>
      <c r="P282" s="394">
        <f>SUM(P283:P287)</f>
        <v>50978</v>
      </c>
    </row>
    <row r="283" spans="1:16" s="6" customFormat="1" ht="12.75">
      <c r="A283" s="641"/>
      <c r="B283" s="22" t="s">
        <v>145</v>
      </c>
      <c r="C283" s="22" t="s">
        <v>568</v>
      </c>
      <c r="D283" s="194">
        <f t="shared" si="83"/>
        <v>33783</v>
      </c>
      <c r="E283" s="194"/>
      <c r="F283" s="194">
        <f t="shared" si="84"/>
        <v>33783</v>
      </c>
      <c r="G283" s="194">
        <f t="shared" si="85"/>
        <v>33783</v>
      </c>
      <c r="H283" s="194"/>
      <c r="I283" s="192"/>
      <c r="J283" s="192"/>
      <c r="K283" s="192"/>
      <c r="L283" s="194">
        <f t="shared" si="86"/>
        <v>33783</v>
      </c>
      <c r="M283" s="192"/>
      <c r="N283" s="192"/>
      <c r="O283" s="192"/>
      <c r="P283" s="184">
        <f>'Z 2 '!G535</f>
        <v>33783</v>
      </c>
    </row>
    <row r="284" spans="1:16" s="6" customFormat="1" ht="12.75">
      <c r="A284" s="641"/>
      <c r="B284" s="22" t="s">
        <v>745</v>
      </c>
      <c r="C284" s="22" t="s">
        <v>569</v>
      </c>
      <c r="D284" s="194">
        <f t="shared" si="83"/>
        <v>1390</v>
      </c>
      <c r="E284" s="194"/>
      <c r="F284" s="194">
        <f t="shared" si="84"/>
        <v>1390</v>
      </c>
      <c r="G284" s="194">
        <f t="shared" si="85"/>
        <v>1390</v>
      </c>
      <c r="H284" s="194"/>
      <c r="I284" s="192"/>
      <c r="J284" s="192"/>
      <c r="K284" s="192"/>
      <c r="L284" s="194">
        <f t="shared" si="86"/>
        <v>1390</v>
      </c>
      <c r="M284" s="192"/>
      <c r="N284" s="192"/>
      <c r="O284" s="192"/>
      <c r="P284" s="184">
        <f>'Z 2 '!G537</f>
        <v>1390</v>
      </c>
    </row>
    <row r="285" spans="1:16" s="6" customFormat="1" ht="12.75">
      <c r="A285" s="641"/>
      <c r="B285" s="21" t="s">
        <v>803</v>
      </c>
      <c r="C285" s="22" t="s">
        <v>535</v>
      </c>
      <c r="D285" s="194">
        <f t="shared" si="83"/>
        <v>6583</v>
      </c>
      <c r="E285" s="194"/>
      <c r="F285" s="194">
        <f t="shared" si="84"/>
        <v>6583</v>
      </c>
      <c r="G285" s="194">
        <f t="shared" si="85"/>
        <v>6583</v>
      </c>
      <c r="H285" s="194"/>
      <c r="I285" s="192"/>
      <c r="J285" s="192"/>
      <c r="K285" s="192"/>
      <c r="L285" s="194">
        <f t="shared" si="86"/>
        <v>6583</v>
      </c>
      <c r="M285" s="192"/>
      <c r="N285" s="192"/>
      <c r="O285" s="192"/>
      <c r="P285" s="184">
        <f>'Z 2 '!G539</f>
        <v>6583</v>
      </c>
    </row>
    <row r="286" spans="1:16" s="6" customFormat="1" ht="12.75">
      <c r="A286" s="641"/>
      <c r="B286" s="21" t="s">
        <v>747</v>
      </c>
      <c r="C286" s="22" t="s">
        <v>536</v>
      </c>
      <c r="D286" s="194">
        <f t="shared" si="83"/>
        <v>1062</v>
      </c>
      <c r="E286" s="194"/>
      <c r="F286" s="194">
        <f t="shared" si="84"/>
        <v>1062</v>
      </c>
      <c r="G286" s="194">
        <f t="shared" si="85"/>
        <v>1062</v>
      </c>
      <c r="H286" s="194"/>
      <c r="I286" s="192"/>
      <c r="J286" s="192"/>
      <c r="K286" s="192"/>
      <c r="L286" s="194">
        <f t="shared" si="86"/>
        <v>1062</v>
      </c>
      <c r="M286" s="192"/>
      <c r="N286" s="192"/>
      <c r="O286" s="192"/>
      <c r="P286" s="184">
        <f>'Z 2 '!G541</f>
        <v>1062</v>
      </c>
    </row>
    <row r="287" spans="1:16" s="6" customFormat="1" ht="12.75">
      <c r="A287" s="641"/>
      <c r="B287" s="21" t="s">
        <v>145</v>
      </c>
      <c r="C287" s="22" t="s">
        <v>537</v>
      </c>
      <c r="D287" s="194">
        <f t="shared" si="83"/>
        <v>8160</v>
      </c>
      <c r="E287" s="194"/>
      <c r="F287" s="194">
        <f t="shared" si="84"/>
        <v>8160</v>
      </c>
      <c r="G287" s="194">
        <f t="shared" si="85"/>
        <v>8160</v>
      </c>
      <c r="H287" s="194"/>
      <c r="I287" s="192"/>
      <c r="J287" s="192"/>
      <c r="K287" s="192"/>
      <c r="L287" s="194">
        <f t="shared" si="86"/>
        <v>8160</v>
      </c>
      <c r="M287" s="192"/>
      <c r="N287" s="192"/>
      <c r="O287" s="192"/>
      <c r="P287" s="184">
        <f>'Z 2 '!G543</f>
        <v>8160</v>
      </c>
    </row>
    <row r="288" spans="1:16" s="6" customFormat="1" ht="12.75">
      <c r="A288" s="641"/>
      <c r="B288" s="236" t="s">
        <v>476</v>
      </c>
      <c r="C288" s="22"/>
      <c r="D288" s="194">
        <f t="shared" si="83"/>
        <v>48868</v>
      </c>
      <c r="E288" s="194"/>
      <c r="F288" s="194">
        <v>48868</v>
      </c>
      <c r="G288" s="194"/>
      <c r="H288" s="194"/>
      <c r="I288" s="192"/>
      <c r="J288" s="192"/>
      <c r="K288" s="192"/>
      <c r="L288" s="194"/>
      <c r="M288" s="192"/>
      <c r="N288" s="192"/>
      <c r="O288" s="192"/>
      <c r="P288" s="184"/>
    </row>
    <row r="289" spans="1:16" s="6" customFormat="1" ht="12.75">
      <c r="A289" s="641"/>
      <c r="B289" s="236" t="s">
        <v>570</v>
      </c>
      <c r="C289" s="22"/>
      <c r="D289" s="194">
        <f t="shared" si="83"/>
        <v>51652</v>
      </c>
      <c r="E289" s="194"/>
      <c r="F289" s="194">
        <v>51652</v>
      </c>
      <c r="G289" s="194"/>
      <c r="H289" s="194"/>
      <c r="I289" s="192"/>
      <c r="J289" s="192"/>
      <c r="K289" s="192"/>
      <c r="L289" s="194"/>
      <c r="M289" s="192"/>
      <c r="N289" s="192"/>
      <c r="O289" s="192"/>
      <c r="P289" s="184"/>
    </row>
    <row r="290" spans="1:16" s="6" customFormat="1" ht="12.75">
      <c r="A290" s="641"/>
      <c r="B290" s="4" t="s">
        <v>571</v>
      </c>
      <c r="C290" s="22"/>
      <c r="D290" s="194">
        <f t="shared" si="83"/>
        <v>51888</v>
      </c>
      <c r="E290" s="194"/>
      <c r="F290" s="194">
        <v>51888</v>
      </c>
      <c r="G290" s="194"/>
      <c r="H290" s="194"/>
      <c r="I290" s="192"/>
      <c r="J290" s="192"/>
      <c r="K290" s="192"/>
      <c r="L290" s="194"/>
      <c r="M290" s="192"/>
      <c r="N290" s="192"/>
      <c r="O290" s="192"/>
      <c r="P290" s="184"/>
    </row>
    <row r="291" spans="1:16" s="6" customFormat="1" ht="12.75">
      <c r="A291" s="642"/>
      <c r="B291" s="4" t="s">
        <v>572</v>
      </c>
      <c r="C291" s="22"/>
      <c r="D291" s="194">
        <f t="shared" si="83"/>
        <v>49439</v>
      </c>
      <c r="E291" s="194"/>
      <c r="F291" s="194">
        <v>49439</v>
      </c>
      <c r="G291" s="194"/>
      <c r="H291" s="194"/>
      <c r="I291" s="192"/>
      <c r="J291" s="192"/>
      <c r="K291" s="192"/>
      <c r="L291" s="194"/>
      <c r="M291" s="192"/>
      <c r="N291" s="192"/>
      <c r="O291" s="192"/>
      <c r="P291" s="184"/>
    </row>
    <row r="292" spans="1:16" s="6" customFormat="1" ht="12.75">
      <c r="A292" s="641" t="s">
        <v>617</v>
      </c>
      <c r="B292" s="651" t="s">
        <v>575</v>
      </c>
      <c r="C292" s="652"/>
      <c r="D292" s="652"/>
      <c r="E292" s="652"/>
      <c r="F292" s="652"/>
      <c r="G292" s="652"/>
      <c r="H292" s="652"/>
      <c r="I292" s="652"/>
      <c r="J292" s="652"/>
      <c r="K292" s="652"/>
      <c r="L292" s="652"/>
      <c r="M292" s="652"/>
      <c r="N292" s="652"/>
      <c r="O292" s="652"/>
      <c r="P292" s="653"/>
    </row>
    <row r="293" spans="1:16" s="6" customFormat="1" ht="12.75">
      <c r="A293" s="641"/>
      <c r="B293" s="637" t="s">
        <v>2</v>
      </c>
      <c r="C293" s="638"/>
      <c r="D293" s="638"/>
      <c r="E293" s="638"/>
      <c r="F293" s="638"/>
      <c r="G293" s="638"/>
      <c r="H293" s="638"/>
      <c r="I293" s="638"/>
      <c r="J293" s="638"/>
      <c r="K293" s="638"/>
      <c r="L293" s="638"/>
      <c r="M293" s="638"/>
      <c r="N293" s="638"/>
      <c r="O293" s="638"/>
      <c r="P293" s="639"/>
    </row>
    <row r="294" spans="1:16" s="6" customFormat="1" ht="12.75">
      <c r="A294" s="641"/>
      <c r="B294" s="637" t="s">
        <v>616</v>
      </c>
      <c r="C294" s="638"/>
      <c r="D294" s="638"/>
      <c r="E294" s="638"/>
      <c r="F294" s="638"/>
      <c r="G294" s="638"/>
      <c r="H294" s="638"/>
      <c r="I294" s="638"/>
      <c r="J294" s="638"/>
      <c r="K294" s="638"/>
      <c r="L294" s="638"/>
      <c r="M294" s="638"/>
      <c r="N294" s="638"/>
      <c r="O294" s="638"/>
      <c r="P294" s="639"/>
    </row>
    <row r="295" spans="1:16" s="6" customFormat="1" ht="12.75">
      <c r="A295" s="641"/>
      <c r="B295" s="668" t="s">
        <v>556</v>
      </c>
      <c r="C295" s="669"/>
      <c r="D295" s="669"/>
      <c r="E295" s="669"/>
      <c r="F295" s="669"/>
      <c r="G295" s="669"/>
      <c r="H295" s="669"/>
      <c r="I295" s="669"/>
      <c r="J295" s="669"/>
      <c r="K295" s="669"/>
      <c r="L295" s="669"/>
      <c r="M295" s="669"/>
      <c r="N295" s="669"/>
      <c r="O295" s="669"/>
      <c r="P295" s="670"/>
    </row>
    <row r="296" spans="1:16" s="6" customFormat="1" ht="12.75">
      <c r="A296" s="641"/>
      <c r="B296" s="40" t="s">
        <v>277</v>
      </c>
      <c r="C296" s="235" t="s">
        <v>576</v>
      </c>
      <c r="D296" s="136">
        <f>D297+D298</f>
        <v>242371</v>
      </c>
      <c r="E296" s="136">
        <f aca="true" t="shared" si="87" ref="E296:P296">E297+E298</f>
        <v>36356</v>
      </c>
      <c r="F296" s="136">
        <f t="shared" si="87"/>
        <v>206015</v>
      </c>
      <c r="G296" s="136">
        <f t="shared" si="87"/>
        <v>137966</v>
      </c>
      <c r="H296" s="136">
        <f t="shared" si="87"/>
        <v>20695</v>
      </c>
      <c r="I296" s="136">
        <f t="shared" si="87"/>
        <v>0</v>
      </c>
      <c r="J296" s="136">
        <f t="shared" si="87"/>
        <v>0</v>
      </c>
      <c r="K296" s="136">
        <f t="shared" si="87"/>
        <v>20695</v>
      </c>
      <c r="L296" s="136">
        <f t="shared" si="87"/>
        <v>117271</v>
      </c>
      <c r="M296" s="136">
        <f t="shared" si="87"/>
        <v>0</v>
      </c>
      <c r="N296" s="136">
        <f t="shared" si="87"/>
        <v>0</v>
      </c>
      <c r="O296" s="136">
        <f t="shared" si="87"/>
        <v>0</v>
      </c>
      <c r="P296" s="191">
        <f t="shared" si="87"/>
        <v>117271</v>
      </c>
    </row>
    <row r="297" spans="1:16" s="6" customFormat="1" ht="12.75">
      <c r="A297" s="641"/>
      <c r="B297" s="4" t="s">
        <v>882</v>
      </c>
      <c r="C297" s="22"/>
      <c r="D297" s="194">
        <f>E297+F297</f>
        <v>104405</v>
      </c>
      <c r="E297" s="194">
        <v>15661</v>
      </c>
      <c r="F297" s="194">
        <v>88744</v>
      </c>
      <c r="G297" s="194"/>
      <c r="H297" s="194"/>
      <c r="I297" s="192"/>
      <c r="J297" s="192"/>
      <c r="K297" s="192"/>
      <c r="L297" s="194"/>
      <c r="M297" s="192"/>
      <c r="N297" s="192"/>
      <c r="O297" s="192"/>
      <c r="P297" s="184"/>
    </row>
    <row r="298" spans="1:16" s="6" customFormat="1" ht="12.75">
      <c r="A298" s="641"/>
      <c r="B298" s="392" t="s">
        <v>872</v>
      </c>
      <c r="C298" s="391"/>
      <c r="D298" s="365">
        <f>E298+F298</f>
        <v>137966</v>
      </c>
      <c r="E298" s="365">
        <f>H298</f>
        <v>20695</v>
      </c>
      <c r="F298" s="365">
        <f>L298</f>
        <v>117271</v>
      </c>
      <c r="G298" s="365">
        <f>H298+L298</f>
        <v>137966</v>
      </c>
      <c r="H298" s="365">
        <f>K298</f>
        <v>20695</v>
      </c>
      <c r="I298" s="393"/>
      <c r="J298" s="393"/>
      <c r="K298" s="393">
        <f>SUM(K299:K314)</f>
        <v>20695</v>
      </c>
      <c r="L298" s="365">
        <f>P298</f>
        <v>117271</v>
      </c>
      <c r="M298" s="393"/>
      <c r="N298" s="393"/>
      <c r="O298" s="393"/>
      <c r="P298" s="394">
        <f>SUM(P299:P314)</f>
        <v>117271</v>
      </c>
    </row>
    <row r="299" spans="1:16" s="6" customFormat="1" ht="12.75">
      <c r="A299" s="641"/>
      <c r="B299" s="22" t="s">
        <v>145</v>
      </c>
      <c r="C299" s="22" t="s">
        <v>568</v>
      </c>
      <c r="D299" s="194">
        <f aca="true" t="shared" si="88" ref="D299:D314">E299+F299</f>
        <v>9950</v>
      </c>
      <c r="E299" s="194">
        <f aca="true" t="shared" si="89" ref="E299:E314">H299</f>
        <v>0</v>
      </c>
      <c r="F299" s="194">
        <f aca="true" t="shared" si="90" ref="F299:F314">L299</f>
        <v>9950</v>
      </c>
      <c r="G299" s="194">
        <f aca="true" t="shared" si="91" ref="G299:G314">H299+L299</f>
        <v>9950</v>
      </c>
      <c r="H299" s="194">
        <f aca="true" t="shared" si="92" ref="H299:H314">K299</f>
        <v>0</v>
      </c>
      <c r="I299" s="192"/>
      <c r="J299" s="192"/>
      <c r="K299" s="192"/>
      <c r="L299" s="194">
        <f aca="true" t="shared" si="93" ref="L299:L314">P299</f>
        <v>9950</v>
      </c>
      <c r="M299" s="192"/>
      <c r="N299" s="192"/>
      <c r="O299" s="192"/>
      <c r="P299" s="184">
        <v>9950</v>
      </c>
    </row>
    <row r="300" spans="1:16" s="6" customFormat="1" ht="12.75">
      <c r="A300" s="641"/>
      <c r="B300" s="22" t="s">
        <v>145</v>
      </c>
      <c r="C300" s="22" t="s">
        <v>577</v>
      </c>
      <c r="D300" s="194">
        <f t="shared" si="88"/>
        <v>1756</v>
      </c>
      <c r="E300" s="194">
        <f t="shared" si="89"/>
        <v>1756</v>
      </c>
      <c r="F300" s="194">
        <f t="shared" si="90"/>
        <v>0</v>
      </c>
      <c r="G300" s="194">
        <f t="shared" si="91"/>
        <v>1756</v>
      </c>
      <c r="H300" s="194">
        <f t="shared" si="92"/>
        <v>1756</v>
      </c>
      <c r="I300" s="192"/>
      <c r="J300" s="192"/>
      <c r="K300" s="192">
        <v>1756</v>
      </c>
      <c r="L300" s="194">
        <f t="shared" si="93"/>
        <v>0</v>
      </c>
      <c r="M300" s="192"/>
      <c r="N300" s="192"/>
      <c r="O300" s="192"/>
      <c r="P300" s="184"/>
    </row>
    <row r="301" spans="1:16" s="6" customFormat="1" ht="12.75">
      <c r="A301" s="641"/>
      <c r="B301" s="21" t="s">
        <v>803</v>
      </c>
      <c r="C301" s="22" t="s">
        <v>535</v>
      </c>
      <c r="D301" s="194">
        <f t="shared" si="88"/>
        <v>5143</v>
      </c>
      <c r="E301" s="194">
        <f t="shared" si="89"/>
        <v>0</v>
      </c>
      <c r="F301" s="194">
        <f t="shared" si="90"/>
        <v>5143</v>
      </c>
      <c r="G301" s="194">
        <f t="shared" si="91"/>
        <v>5143</v>
      </c>
      <c r="H301" s="194">
        <f t="shared" si="92"/>
        <v>0</v>
      </c>
      <c r="I301" s="192"/>
      <c r="J301" s="192"/>
      <c r="K301" s="192"/>
      <c r="L301" s="194">
        <f t="shared" si="93"/>
        <v>5143</v>
      </c>
      <c r="M301" s="192"/>
      <c r="N301" s="192"/>
      <c r="O301" s="192"/>
      <c r="P301" s="184">
        <v>5143</v>
      </c>
    </row>
    <row r="302" spans="1:16" s="6" customFormat="1" ht="12.75">
      <c r="A302" s="641"/>
      <c r="B302" s="21" t="s">
        <v>803</v>
      </c>
      <c r="C302" s="22" t="s">
        <v>578</v>
      </c>
      <c r="D302" s="194">
        <f t="shared" si="88"/>
        <v>908</v>
      </c>
      <c r="E302" s="194">
        <f t="shared" si="89"/>
        <v>908</v>
      </c>
      <c r="F302" s="194">
        <f t="shared" si="90"/>
        <v>0</v>
      </c>
      <c r="G302" s="194">
        <f t="shared" si="91"/>
        <v>908</v>
      </c>
      <c r="H302" s="194">
        <f t="shared" si="92"/>
        <v>908</v>
      </c>
      <c r="I302" s="192"/>
      <c r="J302" s="192"/>
      <c r="K302" s="192">
        <v>908</v>
      </c>
      <c r="L302" s="194">
        <f t="shared" si="93"/>
        <v>0</v>
      </c>
      <c r="M302" s="192"/>
      <c r="N302" s="192"/>
      <c r="O302" s="192"/>
      <c r="P302" s="184"/>
    </row>
    <row r="303" spans="1:16" s="6" customFormat="1" ht="12.75">
      <c r="A303" s="641"/>
      <c r="B303" s="21" t="s">
        <v>747</v>
      </c>
      <c r="C303" s="22" t="s">
        <v>536</v>
      </c>
      <c r="D303" s="194">
        <f t="shared" si="88"/>
        <v>820</v>
      </c>
      <c r="E303" s="194">
        <f t="shared" si="89"/>
        <v>0</v>
      </c>
      <c r="F303" s="194">
        <f t="shared" si="90"/>
        <v>820</v>
      </c>
      <c r="G303" s="194">
        <f t="shared" si="91"/>
        <v>820</v>
      </c>
      <c r="H303" s="194">
        <f t="shared" si="92"/>
        <v>0</v>
      </c>
      <c r="I303" s="192"/>
      <c r="J303" s="192"/>
      <c r="K303" s="192"/>
      <c r="L303" s="194">
        <f t="shared" si="93"/>
        <v>820</v>
      </c>
      <c r="M303" s="192"/>
      <c r="N303" s="192"/>
      <c r="O303" s="192"/>
      <c r="P303" s="184">
        <v>820</v>
      </c>
    </row>
    <row r="304" spans="1:16" s="6" customFormat="1" ht="12.75">
      <c r="A304" s="641"/>
      <c r="B304" s="21" t="s">
        <v>747</v>
      </c>
      <c r="C304" s="22" t="s">
        <v>579</v>
      </c>
      <c r="D304" s="194">
        <f t="shared" si="88"/>
        <v>145</v>
      </c>
      <c r="E304" s="194">
        <f t="shared" si="89"/>
        <v>145</v>
      </c>
      <c r="F304" s="194">
        <f t="shared" si="90"/>
        <v>0</v>
      </c>
      <c r="G304" s="194">
        <f t="shared" si="91"/>
        <v>145</v>
      </c>
      <c r="H304" s="194">
        <f t="shared" si="92"/>
        <v>145</v>
      </c>
      <c r="I304" s="192"/>
      <c r="J304" s="192"/>
      <c r="K304" s="192">
        <v>145</v>
      </c>
      <c r="L304" s="194">
        <f t="shared" si="93"/>
        <v>0</v>
      </c>
      <c r="M304" s="192"/>
      <c r="N304" s="192"/>
      <c r="O304" s="192"/>
      <c r="P304" s="184"/>
    </row>
    <row r="305" spans="1:16" s="6" customFormat="1" ht="12.75">
      <c r="A305" s="641"/>
      <c r="B305" s="21" t="s">
        <v>145</v>
      </c>
      <c r="C305" s="22" t="s">
        <v>537</v>
      </c>
      <c r="D305" s="194">
        <f t="shared" si="88"/>
        <v>75268</v>
      </c>
      <c r="E305" s="194">
        <f t="shared" si="89"/>
        <v>0</v>
      </c>
      <c r="F305" s="194">
        <f t="shared" si="90"/>
        <v>75268</v>
      </c>
      <c r="G305" s="194">
        <f t="shared" si="91"/>
        <v>75268</v>
      </c>
      <c r="H305" s="194">
        <f t="shared" si="92"/>
        <v>0</v>
      </c>
      <c r="I305" s="192"/>
      <c r="J305" s="192"/>
      <c r="K305" s="192"/>
      <c r="L305" s="194">
        <f t="shared" si="93"/>
        <v>75268</v>
      </c>
      <c r="M305" s="192"/>
      <c r="N305" s="192"/>
      <c r="O305" s="192"/>
      <c r="P305" s="184">
        <v>75268</v>
      </c>
    </row>
    <row r="306" spans="1:16" s="6" customFormat="1" ht="12.75">
      <c r="A306" s="641"/>
      <c r="B306" s="21" t="s">
        <v>145</v>
      </c>
      <c r="C306" s="22" t="s">
        <v>580</v>
      </c>
      <c r="D306" s="194">
        <f t="shared" si="88"/>
        <v>13283</v>
      </c>
      <c r="E306" s="194">
        <f t="shared" si="89"/>
        <v>13283</v>
      </c>
      <c r="F306" s="194">
        <f t="shared" si="90"/>
        <v>0</v>
      </c>
      <c r="G306" s="194">
        <f t="shared" si="91"/>
        <v>13283</v>
      </c>
      <c r="H306" s="194">
        <f t="shared" si="92"/>
        <v>13283</v>
      </c>
      <c r="I306" s="192"/>
      <c r="J306" s="192"/>
      <c r="K306" s="192">
        <v>13283</v>
      </c>
      <c r="L306" s="194">
        <f t="shared" si="93"/>
        <v>0</v>
      </c>
      <c r="M306" s="192"/>
      <c r="N306" s="192"/>
      <c r="O306" s="192"/>
      <c r="P306" s="184"/>
    </row>
    <row r="307" spans="1:16" s="6" customFormat="1" ht="12.75">
      <c r="A307" s="641"/>
      <c r="B307" s="21" t="s">
        <v>749</v>
      </c>
      <c r="C307" s="22" t="s">
        <v>538</v>
      </c>
      <c r="D307" s="194">
        <f t="shared" si="88"/>
        <v>1275</v>
      </c>
      <c r="E307" s="194">
        <f t="shared" si="89"/>
        <v>0</v>
      </c>
      <c r="F307" s="194">
        <f t="shared" si="90"/>
        <v>1275</v>
      </c>
      <c r="G307" s="194">
        <f t="shared" si="91"/>
        <v>1275</v>
      </c>
      <c r="H307" s="194">
        <f t="shared" si="92"/>
        <v>0</v>
      </c>
      <c r="I307" s="192"/>
      <c r="J307" s="192"/>
      <c r="K307" s="192"/>
      <c r="L307" s="194">
        <f t="shared" si="93"/>
        <v>1275</v>
      </c>
      <c r="M307" s="192"/>
      <c r="N307" s="192"/>
      <c r="O307" s="192"/>
      <c r="P307" s="184">
        <v>1275</v>
      </c>
    </row>
    <row r="308" spans="1:16" s="6" customFormat="1" ht="12.75">
      <c r="A308" s="641"/>
      <c r="B308" s="21" t="s">
        <v>749</v>
      </c>
      <c r="C308" s="22" t="s">
        <v>581</v>
      </c>
      <c r="D308" s="194">
        <f t="shared" si="88"/>
        <v>225</v>
      </c>
      <c r="E308" s="194">
        <f t="shared" si="89"/>
        <v>225</v>
      </c>
      <c r="F308" s="194">
        <f t="shared" si="90"/>
        <v>0</v>
      </c>
      <c r="G308" s="194">
        <f t="shared" si="91"/>
        <v>225</v>
      </c>
      <c r="H308" s="194">
        <f t="shared" si="92"/>
        <v>225</v>
      </c>
      <c r="I308" s="192"/>
      <c r="J308" s="192"/>
      <c r="K308" s="192">
        <v>225</v>
      </c>
      <c r="L308" s="194">
        <f t="shared" si="93"/>
        <v>0</v>
      </c>
      <c r="M308" s="192"/>
      <c r="N308" s="192"/>
      <c r="O308" s="192"/>
      <c r="P308" s="184"/>
    </row>
    <row r="309" spans="1:16" s="6" customFormat="1" ht="12.75">
      <c r="A309" s="641"/>
      <c r="B309" s="23" t="s">
        <v>823</v>
      </c>
      <c r="C309" s="22" t="s">
        <v>540</v>
      </c>
      <c r="D309" s="194">
        <f t="shared" si="88"/>
        <v>20691</v>
      </c>
      <c r="E309" s="194">
        <f t="shared" si="89"/>
        <v>0</v>
      </c>
      <c r="F309" s="194">
        <f t="shared" si="90"/>
        <v>20691</v>
      </c>
      <c r="G309" s="194">
        <f t="shared" si="91"/>
        <v>20691</v>
      </c>
      <c r="H309" s="194">
        <f t="shared" si="92"/>
        <v>0</v>
      </c>
      <c r="I309" s="192"/>
      <c r="J309" s="192"/>
      <c r="K309" s="192"/>
      <c r="L309" s="194">
        <f t="shared" si="93"/>
        <v>20691</v>
      </c>
      <c r="M309" s="192"/>
      <c r="N309" s="192"/>
      <c r="O309" s="192"/>
      <c r="P309" s="184">
        <v>20691</v>
      </c>
    </row>
    <row r="310" spans="1:16" s="6" customFormat="1" ht="12.75">
      <c r="A310" s="641"/>
      <c r="B310" s="23" t="s">
        <v>823</v>
      </c>
      <c r="C310" s="22" t="s">
        <v>582</v>
      </c>
      <c r="D310" s="194">
        <f t="shared" si="88"/>
        <v>3651</v>
      </c>
      <c r="E310" s="194">
        <f t="shared" si="89"/>
        <v>3651</v>
      </c>
      <c r="F310" s="194">
        <f t="shared" si="90"/>
        <v>0</v>
      </c>
      <c r="G310" s="194">
        <f t="shared" si="91"/>
        <v>3651</v>
      </c>
      <c r="H310" s="194">
        <f t="shared" si="92"/>
        <v>3651</v>
      </c>
      <c r="I310" s="192"/>
      <c r="J310" s="192"/>
      <c r="K310" s="192">
        <v>3651</v>
      </c>
      <c r="L310" s="194">
        <f t="shared" si="93"/>
        <v>0</v>
      </c>
      <c r="M310" s="192"/>
      <c r="N310" s="192"/>
      <c r="O310" s="192"/>
      <c r="P310" s="184"/>
    </row>
    <row r="311" spans="1:16" s="6" customFormat="1" ht="12.75">
      <c r="A311" s="641"/>
      <c r="B311" s="21" t="s">
        <v>99</v>
      </c>
      <c r="C311" s="22" t="s">
        <v>541</v>
      </c>
      <c r="D311" s="194">
        <f t="shared" si="88"/>
        <v>459</v>
      </c>
      <c r="E311" s="194">
        <f t="shared" si="89"/>
        <v>0</v>
      </c>
      <c r="F311" s="194">
        <f t="shared" si="90"/>
        <v>459</v>
      </c>
      <c r="G311" s="194">
        <f t="shared" si="91"/>
        <v>459</v>
      </c>
      <c r="H311" s="194">
        <f t="shared" si="92"/>
        <v>0</v>
      </c>
      <c r="I311" s="192"/>
      <c r="J311" s="192"/>
      <c r="K311" s="192"/>
      <c r="L311" s="194">
        <f t="shared" si="93"/>
        <v>459</v>
      </c>
      <c r="M311" s="192"/>
      <c r="N311" s="192"/>
      <c r="O311" s="192"/>
      <c r="P311" s="184">
        <v>459</v>
      </c>
    </row>
    <row r="312" spans="1:16" s="6" customFormat="1" ht="12.75">
      <c r="A312" s="641"/>
      <c r="B312" s="21" t="s">
        <v>99</v>
      </c>
      <c r="C312" s="22" t="s">
        <v>583</v>
      </c>
      <c r="D312" s="194">
        <f t="shared" si="88"/>
        <v>81</v>
      </c>
      <c r="E312" s="194">
        <f t="shared" si="89"/>
        <v>81</v>
      </c>
      <c r="F312" s="194">
        <f t="shared" si="90"/>
        <v>0</v>
      </c>
      <c r="G312" s="194">
        <f t="shared" si="91"/>
        <v>81</v>
      </c>
      <c r="H312" s="194">
        <f t="shared" si="92"/>
        <v>81</v>
      </c>
      <c r="I312" s="196"/>
      <c r="J312" s="196"/>
      <c r="K312" s="196">
        <v>81</v>
      </c>
      <c r="L312" s="194">
        <f t="shared" si="93"/>
        <v>0</v>
      </c>
      <c r="M312" s="196"/>
      <c r="N312" s="196"/>
      <c r="O312" s="196"/>
      <c r="P312" s="186"/>
    </row>
    <row r="313" spans="1:16" s="6" customFormat="1" ht="12.75">
      <c r="A313" s="641"/>
      <c r="B313" s="21" t="s">
        <v>697</v>
      </c>
      <c r="C313" s="22" t="s">
        <v>549</v>
      </c>
      <c r="D313" s="194">
        <f t="shared" si="88"/>
        <v>3665</v>
      </c>
      <c r="E313" s="194">
        <f t="shared" si="89"/>
        <v>0</v>
      </c>
      <c r="F313" s="194">
        <f t="shared" si="90"/>
        <v>3665</v>
      </c>
      <c r="G313" s="194">
        <f t="shared" si="91"/>
        <v>3665</v>
      </c>
      <c r="H313" s="194">
        <f t="shared" si="92"/>
        <v>0</v>
      </c>
      <c r="I313" s="196"/>
      <c r="J313" s="196"/>
      <c r="K313" s="196"/>
      <c r="L313" s="194">
        <f t="shared" si="93"/>
        <v>3665</v>
      </c>
      <c r="M313" s="196"/>
      <c r="N313" s="196"/>
      <c r="O313" s="196"/>
      <c r="P313" s="186">
        <v>3665</v>
      </c>
    </row>
    <row r="314" spans="1:16" s="6" customFormat="1" ht="13.5" thickBot="1">
      <c r="A314" s="674"/>
      <c r="B314" s="396" t="s">
        <v>697</v>
      </c>
      <c r="C314" s="370" t="s">
        <v>637</v>
      </c>
      <c r="D314" s="371">
        <f t="shared" si="88"/>
        <v>646</v>
      </c>
      <c r="E314" s="371">
        <f t="shared" si="89"/>
        <v>646</v>
      </c>
      <c r="F314" s="371">
        <f t="shared" si="90"/>
        <v>0</v>
      </c>
      <c r="G314" s="371">
        <f t="shared" si="91"/>
        <v>646</v>
      </c>
      <c r="H314" s="371">
        <f t="shared" si="92"/>
        <v>646</v>
      </c>
      <c r="I314" s="372"/>
      <c r="J314" s="372"/>
      <c r="K314" s="372">
        <v>646</v>
      </c>
      <c r="L314" s="371">
        <f t="shared" si="93"/>
        <v>0</v>
      </c>
      <c r="M314" s="372"/>
      <c r="N314" s="372"/>
      <c r="O314" s="372"/>
      <c r="P314" s="373"/>
    </row>
    <row r="315" spans="1:16" s="6" customFormat="1" ht="12.75">
      <c r="A315" s="640" t="s">
        <v>614</v>
      </c>
      <c r="B315" s="634" t="s">
        <v>585</v>
      </c>
      <c r="C315" s="635"/>
      <c r="D315" s="635"/>
      <c r="E315" s="635"/>
      <c r="F315" s="635"/>
      <c r="G315" s="635"/>
      <c r="H315" s="635"/>
      <c r="I315" s="635"/>
      <c r="J315" s="635"/>
      <c r="K315" s="635"/>
      <c r="L315" s="635"/>
      <c r="M315" s="635"/>
      <c r="N315" s="635"/>
      <c r="O315" s="635"/>
      <c r="P315" s="636"/>
    </row>
    <row r="316" spans="1:16" s="6" customFormat="1" ht="12.75">
      <c r="A316" s="641"/>
      <c r="B316" s="637" t="s">
        <v>52</v>
      </c>
      <c r="C316" s="638"/>
      <c r="D316" s="638"/>
      <c r="E316" s="638"/>
      <c r="F316" s="638"/>
      <c r="G316" s="638"/>
      <c r="H316" s="638"/>
      <c r="I316" s="638"/>
      <c r="J316" s="638"/>
      <c r="K316" s="638"/>
      <c r="L316" s="638"/>
      <c r="M316" s="638"/>
      <c r="N316" s="638"/>
      <c r="O316" s="638"/>
      <c r="P316" s="639"/>
    </row>
    <row r="317" spans="1:16" s="6" customFormat="1" ht="12.75">
      <c r="A317" s="641"/>
      <c r="B317" s="637" t="s">
        <v>53</v>
      </c>
      <c r="C317" s="638"/>
      <c r="D317" s="638"/>
      <c r="E317" s="638"/>
      <c r="F317" s="638"/>
      <c r="G317" s="638"/>
      <c r="H317" s="638"/>
      <c r="I317" s="638"/>
      <c r="J317" s="638"/>
      <c r="K317" s="638"/>
      <c r="L317" s="638"/>
      <c r="M317" s="638"/>
      <c r="N317" s="638"/>
      <c r="O317" s="638"/>
      <c r="P317" s="639"/>
    </row>
    <row r="318" spans="1:16" s="6" customFormat="1" ht="12.75">
      <c r="A318" s="641"/>
      <c r="B318" s="637" t="s">
        <v>54</v>
      </c>
      <c r="C318" s="638"/>
      <c r="D318" s="638"/>
      <c r="E318" s="638"/>
      <c r="F318" s="638"/>
      <c r="G318" s="638"/>
      <c r="H318" s="638"/>
      <c r="I318" s="638"/>
      <c r="J318" s="638"/>
      <c r="K318" s="638"/>
      <c r="L318" s="638"/>
      <c r="M318" s="638"/>
      <c r="N318" s="638"/>
      <c r="O318" s="638"/>
      <c r="P318" s="639"/>
    </row>
    <row r="319" spans="1:16" s="6" customFormat="1" ht="12.75">
      <c r="A319" s="641"/>
      <c r="B319" s="668" t="s">
        <v>556</v>
      </c>
      <c r="C319" s="669"/>
      <c r="D319" s="669"/>
      <c r="E319" s="669"/>
      <c r="F319" s="669"/>
      <c r="G319" s="669"/>
      <c r="H319" s="669"/>
      <c r="I319" s="669"/>
      <c r="J319" s="669"/>
      <c r="K319" s="669"/>
      <c r="L319" s="669"/>
      <c r="M319" s="669"/>
      <c r="N319" s="669"/>
      <c r="O319" s="669"/>
      <c r="P319" s="670"/>
    </row>
    <row r="320" spans="1:16" s="6" customFormat="1" ht="12.75">
      <c r="A320" s="641"/>
      <c r="B320" s="40" t="s">
        <v>277</v>
      </c>
      <c r="C320" s="235" t="s">
        <v>576</v>
      </c>
      <c r="D320" s="136">
        <f>D321+D346+D347</f>
        <v>949232</v>
      </c>
      <c r="E320" s="136">
        <f aca="true" t="shared" si="94" ref="E320:P320">E321+E346+E347</f>
        <v>142386</v>
      </c>
      <c r="F320" s="136">
        <f t="shared" si="94"/>
        <v>806846</v>
      </c>
      <c r="G320" s="136">
        <f t="shared" si="94"/>
        <v>95460</v>
      </c>
      <c r="H320" s="136">
        <f t="shared" si="94"/>
        <v>14320</v>
      </c>
      <c r="I320" s="136">
        <f t="shared" si="94"/>
        <v>0</v>
      </c>
      <c r="J320" s="136">
        <f t="shared" si="94"/>
        <v>0</v>
      </c>
      <c r="K320" s="136">
        <f t="shared" si="94"/>
        <v>14320</v>
      </c>
      <c r="L320" s="136">
        <f t="shared" si="94"/>
        <v>81140</v>
      </c>
      <c r="M320" s="136">
        <f t="shared" si="94"/>
        <v>0</v>
      </c>
      <c r="N320" s="136">
        <f t="shared" si="94"/>
        <v>0</v>
      </c>
      <c r="O320" s="136">
        <f t="shared" si="94"/>
        <v>0</v>
      </c>
      <c r="P320" s="191">
        <f t="shared" si="94"/>
        <v>81140</v>
      </c>
    </row>
    <row r="321" spans="1:16" s="6" customFormat="1" ht="12.75">
      <c r="A321" s="641"/>
      <c r="B321" s="391" t="s">
        <v>872</v>
      </c>
      <c r="C321" s="391"/>
      <c r="D321" s="365">
        <f>E321+F321</f>
        <v>95460</v>
      </c>
      <c r="E321" s="365">
        <f>H321</f>
        <v>14320</v>
      </c>
      <c r="F321" s="365">
        <f>L321</f>
        <v>81140</v>
      </c>
      <c r="G321" s="365">
        <f>H321+L321</f>
        <v>95460</v>
      </c>
      <c r="H321" s="365">
        <f>K321</f>
        <v>14320</v>
      </c>
      <c r="I321" s="393"/>
      <c r="J321" s="393"/>
      <c r="K321" s="393">
        <f>SUM(K322:K345)</f>
        <v>14320</v>
      </c>
      <c r="L321" s="365">
        <f>P321</f>
        <v>81140</v>
      </c>
      <c r="M321" s="393"/>
      <c r="N321" s="393"/>
      <c r="O321" s="393"/>
      <c r="P321" s="394">
        <f>SUM(P322:P345)</f>
        <v>81140</v>
      </c>
    </row>
    <row r="322" spans="1:16" s="6" customFormat="1" ht="12.75">
      <c r="A322" s="641"/>
      <c r="B322" s="22" t="s">
        <v>145</v>
      </c>
      <c r="C322" s="22" t="s">
        <v>568</v>
      </c>
      <c r="D322" s="194">
        <f>E322+F322</f>
        <v>8670</v>
      </c>
      <c r="E322" s="194">
        <f>H322</f>
        <v>0</v>
      </c>
      <c r="F322" s="194">
        <f>L322</f>
        <v>8670</v>
      </c>
      <c r="G322" s="194">
        <f>H322+L322</f>
        <v>8670</v>
      </c>
      <c r="H322" s="194">
        <f>K322</f>
        <v>0</v>
      </c>
      <c r="I322" s="192"/>
      <c r="J322" s="192"/>
      <c r="K322" s="192">
        <v>0</v>
      </c>
      <c r="L322" s="194">
        <f>P322</f>
        <v>8670</v>
      </c>
      <c r="M322" s="192"/>
      <c r="N322" s="192"/>
      <c r="O322" s="192"/>
      <c r="P322" s="184">
        <v>8670</v>
      </c>
    </row>
    <row r="323" spans="1:16" s="6" customFormat="1" ht="12.75">
      <c r="A323" s="641"/>
      <c r="B323" s="22" t="s">
        <v>145</v>
      </c>
      <c r="C323" s="22" t="s">
        <v>577</v>
      </c>
      <c r="D323" s="194">
        <f aca="true" t="shared" si="95" ref="D323:D344">E323+F323</f>
        <v>1530</v>
      </c>
      <c r="E323" s="194">
        <f aca="true" t="shared" si="96" ref="E323:E344">H323</f>
        <v>1530</v>
      </c>
      <c r="F323" s="194">
        <f aca="true" t="shared" si="97" ref="F323:F344">L323</f>
        <v>0</v>
      </c>
      <c r="G323" s="194">
        <f aca="true" t="shared" si="98" ref="G323:G344">H323+L323</f>
        <v>1530</v>
      </c>
      <c r="H323" s="194">
        <f aca="true" t="shared" si="99" ref="H323:H347">K323</f>
        <v>1530</v>
      </c>
      <c r="I323" s="192"/>
      <c r="J323" s="192"/>
      <c r="K323" s="192">
        <v>1530</v>
      </c>
      <c r="L323" s="194">
        <f aca="true" t="shared" si="100" ref="L323:L344">P323</f>
        <v>0</v>
      </c>
      <c r="M323" s="192"/>
      <c r="N323" s="192"/>
      <c r="O323" s="192"/>
      <c r="P323" s="184">
        <v>0</v>
      </c>
    </row>
    <row r="324" spans="1:16" s="6" customFormat="1" ht="12.75">
      <c r="A324" s="641"/>
      <c r="B324" s="21" t="s">
        <v>803</v>
      </c>
      <c r="C324" s="22" t="s">
        <v>535</v>
      </c>
      <c r="D324" s="194">
        <f t="shared" si="95"/>
        <v>6808</v>
      </c>
      <c r="E324" s="194">
        <f t="shared" si="96"/>
        <v>0</v>
      </c>
      <c r="F324" s="194">
        <f t="shared" si="97"/>
        <v>6808</v>
      </c>
      <c r="G324" s="194">
        <f t="shared" si="98"/>
        <v>6808</v>
      </c>
      <c r="H324" s="194">
        <f t="shared" si="99"/>
        <v>0</v>
      </c>
      <c r="I324" s="192"/>
      <c r="J324" s="192"/>
      <c r="K324" s="192">
        <v>0</v>
      </c>
      <c r="L324" s="194">
        <f t="shared" si="100"/>
        <v>6808</v>
      </c>
      <c r="M324" s="192"/>
      <c r="N324" s="192"/>
      <c r="O324" s="192"/>
      <c r="P324" s="184">
        <v>6808</v>
      </c>
    </row>
    <row r="325" spans="1:16" s="6" customFormat="1" ht="12.75">
      <c r="A325" s="641"/>
      <c r="B325" s="21" t="s">
        <v>803</v>
      </c>
      <c r="C325" s="22" t="s">
        <v>578</v>
      </c>
      <c r="D325" s="194">
        <f t="shared" si="95"/>
        <v>1201</v>
      </c>
      <c r="E325" s="194">
        <f t="shared" si="96"/>
        <v>1201</v>
      </c>
      <c r="F325" s="194">
        <f t="shared" si="97"/>
        <v>0</v>
      </c>
      <c r="G325" s="194">
        <f t="shared" si="98"/>
        <v>1201</v>
      </c>
      <c r="H325" s="194">
        <f t="shared" si="99"/>
        <v>1201</v>
      </c>
      <c r="I325" s="192"/>
      <c r="J325" s="192"/>
      <c r="K325" s="192">
        <v>1201</v>
      </c>
      <c r="L325" s="194">
        <f t="shared" si="100"/>
        <v>0</v>
      </c>
      <c r="M325" s="192"/>
      <c r="N325" s="192"/>
      <c r="O325" s="192"/>
      <c r="P325" s="184">
        <v>0</v>
      </c>
    </row>
    <row r="326" spans="1:16" s="6" customFormat="1" ht="12.75">
      <c r="A326" s="641"/>
      <c r="B326" s="21" t="s">
        <v>747</v>
      </c>
      <c r="C326" s="22" t="s">
        <v>536</v>
      </c>
      <c r="D326" s="194">
        <f t="shared" si="95"/>
        <v>1097</v>
      </c>
      <c r="E326" s="194">
        <f t="shared" si="96"/>
        <v>0</v>
      </c>
      <c r="F326" s="194">
        <f t="shared" si="97"/>
        <v>1097</v>
      </c>
      <c r="G326" s="194">
        <f t="shared" si="98"/>
        <v>1097</v>
      </c>
      <c r="H326" s="194">
        <f t="shared" si="99"/>
        <v>0</v>
      </c>
      <c r="I326" s="192"/>
      <c r="J326" s="192"/>
      <c r="K326" s="192">
        <v>0</v>
      </c>
      <c r="L326" s="194">
        <f t="shared" si="100"/>
        <v>1097</v>
      </c>
      <c r="M326" s="192"/>
      <c r="N326" s="192"/>
      <c r="O326" s="192"/>
      <c r="P326" s="184">
        <v>1097</v>
      </c>
    </row>
    <row r="327" spans="1:16" s="6" customFormat="1" ht="12.75">
      <c r="A327" s="641"/>
      <c r="B327" s="21" t="s">
        <v>747</v>
      </c>
      <c r="C327" s="22" t="s">
        <v>579</v>
      </c>
      <c r="D327" s="194">
        <f t="shared" si="95"/>
        <v>194</v>
      </c>
      <c r="E327" s="194">
        <f t="shared" si="96"/>
        <v>194</v>
      </c>
      <c r="F327" s="194">
        <f t="shared" si="97"/>
        <v>0</v>
      </c>
      <c r="G327" s="194">
        <f t="shared" si="98"/>
        <v>194</v>
      </c>
      <c r="H327" s="194">
        <f t="shared" si="99"/>
        <v>194</v>
      </c>
      <c r="I327" s="192"/>
      <c r="J327" s="192"/>
      <c r="K327" s="192">
        <v>194</v>
      </c>
      <c r="L327" s="194">
        <f t="shared" si="100"/>
        <v>0</v>
      </c>
      <c r="M327" s="192"/>
      <c r="N327" s="192"/>
      <c r="O327" s="192"/>
      <c r="P327" s="184">
        <v>0</v>
      </c>
    </row>
    <row r="328" spans="1:16" s="6" customFormat="1" ht="12.75">
      <c r="A328" s="641"/>
      <c r="B328" s="21" t="s">
        <v>145</v>
      </c>
      <c r="C328" s="22" t="s">
        <v>537</v>
      </c>
      <c r="D328" s="194">
        <f t="shared" si="95"/>
        <v>42075</v>
      </c>
      <c r="E328" s="194">
        <f t="shared" si="96"/>
        <v>0</v>
      </c>
      <c r="F328" s="194">
        <f t="shared" si="97"/>
        <v>42075</v>
      </c>
      <c r="G328" s="194">
        <f t="shared" si="98"/>
        <v>42075</v>
      </c>
      <c r="H328" s="194">
        <f t="shared" si="99"/>
        <v>0</v>
      </c>
      <c r="I328" s="192"/>
      <c r="J328" s="192"/>
      <c r="K328" s="192">
        <v>0</v>
      </c>
      <c r="L328" s="194">
        <f t="shared" si="100"/>
        <v>42075</v>
      </c>
      <c r="M328" s="192"/>
      <c r="N328" s="192"/>
      <c r="O328" s="192"/>
      <c r="P328" s="184">
        <v>42075</v>
      </c>
    </row>
    <row r="329" spans="1:16" s="6" customFormat="1" ht="12.75">
      <c r="A329" s="641"/>
      <c r="B329" s="21" t="s">
        <v>145</v>
      </c>
      <c r="C329" s="22" t="s">
        <v>580</v>
      </c>
      <c r="D329" s="194">
        <f t="shared" si="95"/>
        <v>7425</v>
      </c>
      <c r="E329" s="194">
        <f t="shared" si="96"/>
        <v>7425</v>
      </c>
      <c r="F329" s="194">
        <f t="shared" si="97"/>
        <v>0</v>
      </c>
      <c r="G329" s="194">
        <f t="shared" si="98"/>
        <v>7425</v>
      </c>
      <c r="H329" s="194">
        <f t="shared" si="99"/>
        <v>7425</v>
      </c>
      <c r="I329" s="192"/>
      <c r="J329" s="192"/>
      <c r="K329" s="192">
        <v>7425</v>
      </c>
      <c r="L329" s="194">
        <f t="shared" si="100"/>
        <v>0</v>
      </c>
      <c r="M329" s="192"/>
      <c r="N329" s="192"/>
      <c r="O329" s="192"/>
      <c r="P329" s="184">
        <v>0</v>
      </c>
    </row>
    <row r="330" spans="1:16" s="6" customFormat="1" ht="12.75">
      <c r="A330" s="641"/>
      <c r="B330" s="21" t="s">
        <v>749</v>
      </c>
      <c r="C330" s="22" t="s">
        <v>538</v>
      </c>
      <c r="D330" s="194">
        <f t="shared" si="95"/>
        <v>5318</v>
      </c>
      <c r="E330" s="194">
        <f t="shared" si="96"/>
        <v>0</v>
      </c>
      <c r="F330" s="194">
        <f t="shared" si="97"/>
        <v>5318</v>
      </c>
      <c r="G330" s="194">
        <f t="shared" si="98"/>
        <v>5318</v>
      </c>
      <c r="H330" s="194">
        <f t="shared" si="99"/>
        <v>0</v>
      </c>
      <c r="I330" s="192"/>
      <c r="J330" s="192"/>
      <c r="K330" s="192">
        <v>0</v>
      </c>
      <c r="L330" s="194">
        <f t="shared" si="100"/>
        <v>5318</v>
      </c>
      <c r="M330" s="192"/>
      <c r="N330" s="192"/>
      <c r="O330" s="192"/>
      <c r="P330" s="184">
        <v>5318</v>
      </c>
    </row>
    <row r="331" spans="1:16" s="6" customFormat="1" ht="12.75">
      <c r="A331" s="641"/>
      <c r="B331" s="21" t="s">
        <v>749</v>
      </c>
      <c r="C331" s="22" t="s">
        <v>581</v>
      </c>
      <c r="D331" s="194">
        <f t="shared" si="95"/>
        <v>938</v>
      </c>
      <c r="E331" s="194">
        <f t="shared" si="96"/>
        <v>938</v>
      </c>
      <c r="F331" s="194">
        <f t="shared" si="97"/>
        <v>0</v>
      </c>
      <c r="G331" s="194">
        <f t="shared" si="98"/>
        <v>938</v>
      </c>
      <c r="H331" s="194">
        <f t="shared" si="99"/>
        <v>938</v>
      </c>
      <c r="I331" s="192"/>
      <c r="J331" s="192"/>
      <c r="K331" s="192">
        <v>938</v>
      </c>
      <c r="L331" s="194">
        <f t="shared" si="100"/>
        <v>0</v>
      </c>
      <c r="M331" s="192"/>
      <c r="N331" s="192"/>
      <c r="O331" s="192"/>
      <c r="P331" s="184">
        <v>0</v>
      </c>
    </row>
    <row r="332" spans="1:16" s="6" customFormat="1" ht="12.75">
      <c r="A332" s="641"/>
      <c r="B332" s="23" t="s">
        <v>823</v>
      </c>
      <c r="C332" s="22" t="s">
        <v>540</v>
      </c>
      <c r="D332" s="194">
        <f t="shared" si="95"/>
        <v>11262</v>
      </c>
      <c r="E332" s="194">
        <f t="shared" si="96"/>
        <v>0</v>
      </c>
      <c r="F332" s="194">
        <f t="shared" si="97"/>
        <v>11262</v>
      </c>
      <c r="G332" s="194">
        <f t="shared" si="98"/>
        <v>11262</v>
      </c>
      <c r="H332" s="194">
        <f t="shared" si="99"/>
        <v>0</v>
      </c>
      <c r="I332" s="192"/>
      <c r="J332" s="192"/>
      <c r="K332" s="192">
        <v>0</v>
      </c>
      <c r="L332" s="194">
        <f t="shared" si="100"/>
        <v>11262</v>
      </c>
      <c r="M332" s="192"/>
      <c r="N332" s="192"/>
      <c r="O332" s="192"/>
      <c r="P332" s="184">
        <v>11262</v>
      </c>
    </row>
    <row r="333" spans="1:16" s="6" customFormat="1" ht="12.75">
      <c r="A333" s="641"/>
      <c r="B333" s="23" t="s">
        <v>823</v>
      </c>
      <c r="C333" s="22" t="s">
        <v>582</v>
      </c>
      <c r="D333" s="194">
        <f t="shared" si="95"/>
        <v>1988</v>
      </c>
      <c r="E333" s="194">
        <f t="shared" si="96"/>
        <v>1988</v>
      </c>
      <c r="F333" s="194">
        <f t="shared" si="97"/>
        <v>0</v>
      </c>
      <c r="G333" s="194">
        <f t="shared" si="98"/>
        <v>1988</v>
      </c>
      <c r="H333" s="194">
        <f t="shared" si="99"/>
        <v>1988</v>
      </c>
      <c r="I333" s="192"/>
      <c r="J333" s="192"/>
      <c r="K333" s="192">
        <v>1988</v>
      </c>
      <c r="L333" s="194">
        <f t="shared" si="100"/>
        <v>0</v>
      </c>
      <c r="M333" s="192"/>
      <c r="N333" s="192"/>
      <c r="O333" s="192"/>
      <c r="P333" s="184">
        <v>0</v>
      </c>
    </row>
    <row r="334" spans="1:16" s="6" customFormat="1" ht="12.75">
      <c r="A334" s="641"/>
      <c r="B334" s="22" t="s">
        <v>373</v>
      </c>
      <c r="C334" s="22" t="s">
        <v>57</v>
      </c>
      <c r="D334" s="194">
        <f t="shared" si="95"/>
        <v>2295</v>
      </c>
      <c r="E334" s="194">
        <f t="shared" si="96"/>
        <v>0</v>
      </c>
      <c r="F334" s="194">
        <f t="shared" si="97"/>
        <v>2295</v>
      </c>
      <c r="G334" s="194">
        <f t="shared" si="98"/>
        <v>2295</v>
      </c>
      <c r="H334" s="194">
        <f t="shared" si="99"/>
        <v>0</v>
      </c>
      <c r="I334" s="192"/>
      <c r="J334" s="192"/>
      <c r="K334" s="192">
        <v>0</v>
      </c>
      <c r="L334" s="194">
        <f t="shared" si="100"/>
        <v>2295</v>
      </c>
      <c r="M334" s="192"/>
      <c r="N334" s="192"/>
      <c r="O334" s="192"/>
      <c r="P334" s="184">
        <v>2295</v>
      </c>
    </row>
    <row r="335" spans="1:16" s="6" customFormat="1" ht="12.75">
      <c r="A335" s="641"/>
      <c r="B335" s="22" t="s">
        <v>373</v>
      </c>
      <c r="C335" s="22" t="s">
        <v>58</v>
      </c>
      <c r="D335" s="194">
        <f t="shared" si="95"/>
        <v>405</v>
      </c>
      <c r="E335" s="194">
        <f t="shared" si="96"/>
        <v>405</v>
      </c>
      <c r="F335" s="194">
        <f t="shared" si="97"/>
        <v>0</v>
      </c>
      <c r="G335" s="194">
        <f t="shared" si="98"/>
        <v>405</v>
      </c>
      <c r="H335" s="194">
        <f t="shared" si="99"/>
        <v>405</v>
      </c>
      <c r="I335" s="192"/>
      <c r="J335" s="192"/>
      <c r="K335" s="192">
        <v>405</v>
      </c>
      <c r="L335" s="194">
        <f t="shared" si="100"/>
        <v>0</v>
      </c>
      <c r="M335" s="192"/>
      <c r="N335" s="192"/>
      <c r="O335" s="192"/>
      <c r="P335" s="184">
        <v>0</v>
      </c>
    </row>
    <row r="336" spans="1:16" s="6" customFormat="1" ht="12.75">
      <c r="A336" s="641"/>
      <c r="B336" s="21" t="s">
        <v>97</v>
      </c>
      <c r="C336" s="22" t="s">
        <v>633</v>
      </c>
      <c r="D336" s="194">
        <f t="shared" si="95"/>
        <v>331</v>
      </c>
      <c r="E336" s="194">
        <f t="shared" si="96"/>
        <v>0</v>
      </c>
      <c r="F336" s="194">
        <f t="shared" si="97"/>
        <v>331</v>
      </c>
      <c r="G336" s="194">
        <f t="shared" si="98"/>
        <v>331</v>
      </c>
      <c r="H336" s="194">
        <f t="shared" si="99"/>
        <v>0</v>
      </c>
      <c r="I336" s="192"/>
      <c r="J336" s="192"/>
      <c r="K336" s="192">
        <v>0</v>
      </c>
      <c r="L336" s="194">
        <f t="shared" si="100"/>
        <v>331</v>
      </c>
      <c r="M336" s="192"/>
      <c r="N336" s="192"/>
      <c r="O336" s="192"/>
      <c r="P336" s="184">
        <v>331</v>
      </c>
    </row>
    <row r="337" spans="1:16" s="6" customFormat="1" ht="12.75">
      <c r="A337" s="641"/>
      <c r="B337" s="21" t="s">
        <v>97</v>
      </c>
      <c r="C337" s="22" t="s">
        <v>634</v>
      </c>
      <c r="D337" s="194">
        <f t="shared" si="95"/>
        <v>59</v>
      </c>
      <c r="E337" s="194">
        <f t="shared" si="96"/>
        <v>59</v>
      </c>
      <c r="F337" s="194">
        <f t="shared" si="97"/>
        <v>0</v>
      </c>
      <c r="G337" s="194">
        <f t="shared" si="98"/>
        <v>59</v>
      </c>
      <c r="H337" s="194">
        <f t="shared" si="99"/>
        <v>59</v>
      </c>
      <c r="I337" s="196"/>
      <c r="J337" s="196"/>
      <c r="K337" s="196">
        <v>59</v>
      </c>
      <c r="L337" s="194">
        <f t="shared" si="100"/>
        <v>0</v>
      </c>
      <c r="M337" s="196"/>
      <c r="N337" s="196"/>
      <c r="O337" s="196"/>
      <c r="P337" s="186">
        <v>0</v>
      </c>
    </row>
    <row r="338" spans="1:16" s="6" customFormat="1" ht="13.5" customHeight="1">
      <c r="A338" s="641"/>
      <c r="B338" s="21" t="s">
        <v>560</v>
      </c>
      <c r="C338" s="22" t="s">
        <v>635</v>
      </c>
      <c r="D338" s="194">
        <f t="shared" si="95"/>
        <v>1700</v>
      </c>
      <c r="E338" s="194">
        <f t="shared" si="96"/>
        <v>0</v>
      </c>
      <c r="F338" s="194">
        <f t="shared" si="97"/>
        <v>1700</v>
      </c>
      <c r="G338" s="194">
        <f t="shared" si="98"/>
        <v>1700</v>
      </c>
      <c r="H338" s="194">
        <f t="shared" si="99"/>
        <v>0</v>
      </c>
      <c r="I338" s="196"/>
      <c r="J338" s="196"/>
      <c r="K338" s="196">
        <v>0</v>
      </c>
      <c r="L338" s="194">
        <f t="shared" si="100"/>
        <v>1700</v>
      </c>
      <c r="M338" s="196"/>
      <c r="N338" s="196"/>
      <c r="O338" s="196"/>
      <c r="P338" s="186">
        <v>1700</v>
      </c>
    </row>
    <row r="339" spans="1:16" s="6" customFormat="1" ht="14.25" customHeight="1">
      <c r="A339" s="641"/>
      <c r="B339" s="21" t="s">
        <v>560</v>
      </c>
      <c r="C339" s="22" t="s">
        <v>636</v>
      </c>
      <c r="D339" s="194">
        <f t="shared" si="95"/>
        <v>300</v>
      </c>
      <c r="E339" s="194">
        <f t="shared" si="96"/>
        <v>300</v>
      </c>
      <c r="F339" s="194">
        <f t="shared" si="97"/>
        <v>0</v>
      </c>
      <c r="G339" s="194">
        <f t="shared" si="98"/>
        <v>300</v>
      </c>
      <c r="H339" s="194">
        <f t="shared" si="99"/>
        <v>300</v>
      </c>
      <c r="I339" s="196"/>
      <c r="J339" s="196"/>
      <c r="K339" s="196">
        <v>300</v>
      </c>
      <c r="L339" s="194">
        <f t="shared" si="100"/>
        <v>0</v>
      </c>
      <c r="M339" s="196"/>
      <c r="N339" s="196"/>
      <c r="O339" s="196"/>
      <c r="P339" s="186">
        <v>0</v>
      </c>
    </row>
    <row r="340" spans="1:16" s="6" customFormat="1" ht="12.75">
      <c r="A340" s="641"/>
      <c r="B340" s="21" t="s">
        <v>756</v>
      </c>
      <c r="C340" s="22" t="s">
        <v>55</v>
      </c>
      <c r="D340" s="194">
        <f t="shared" si="95"/>
        <v>136</v>
      </c>
      <c r="E340" s="194">
        <f t="shared" si="96"/>
        <v>0</v>
      </c>
      <c r="F340" s="194">
        <f t="shared" si="97"/>
        <v>136</v>
      </c>
      <c r="G340" s="194">
        <f t="shared" si="98"/>
        <v>136</v>
      </c>
      <c r="H340" s="194">
        <f t="shared" si="99"/>
        <v>0</v>
      </c>
      <c r="I340" s="196"/>
      <c r="J340" s="196"/>
      <c r="K340" s="196">
        <v>0</v>
      </c>
      <c r="L340" s="194">
        <f t="shared" si="100"/>
        <v>136</v>
      </c>
      <c r="M340" s="196"/>
      <c r="N340" s="196"/>
      <c r="O340" s="196"/>
      <c r="P340" s="186">
        <v>136</v>
      </c>
    </row>
    <row r="341" spans="1:16" s="6" customFormat="1" ht="12.75">
      <c r="A341" s="641"/>
      <c r="B341" s="21" t="s">
        <v>756</v>
      </c>
      <c r="C341" s="22" t="s">
        <v>56</v>
      </c>
      <c r="D341" s="194">
        <f t="shared" si="95"/>
        <v>24</v>
      </c>
      <c r="E341" s="194">
        <f t="shared" si="96"/>
        <v>24</v>
      </c>
      <c r="F341" s="194">
        <f t="shared" si="97"/>
        <v>0</v>
      </c>
      <c r="G341" s="194">
        <f t="shared" si="98"/>
        <v>24</v>
      </c>
      <c r="H341" s="194">
        <f t="shared" si="99"/>
        <v>24</v>
      </c>
      <c r="I341" s="196"/>
      <c r="J341" s="196"/>
      <c r="K341" s="196">
        <v>24</v>
      </c>
      <c r="L341" s="194">
        <f t="shared" si="100"/>
        <v>0</v>
      </c>
      <c r="M341" s="196"/>
      <c r="N341" s="196"/>
      <c r="O341" s="196"/>
      <c r="P341" s="186">
        <v>0</v>
      </c>
    </row>
    <row r="342" spans="1:16" s="6" customFormat="1" ht="12.75">
      <c r="A342" s="641"/>
      <c r="B342" s="21" t="s">
        <v>99</v>
      </c>
      <c r="C342" s="22" t="s">
        <v>541</v>
      </c>
      <c r="D342" s="194">
        <f t="shared" si="95"/>
        <v>88</v>
      </c>
      <c r="E342" s="194">
        <f t="shared" si="96"/>
        <v>0</v>
      </c>
      <c r="F342" s="194">
        <f t="shared" si="97"/>
        <v>88</v>
      </c>
      <c r="G342" s="194">
        <f t="shared" si="98"/>
        <v>88</v>
      </c>
      <c r="H342" s="194">
        <f t="shared" si="99"/>
        <v>0</v>
      </c>
      <c r="I342" s="196"/>
      <c r="J342" s="196"/>
      <c r="K342" s="196">
        <v>0</v>
      </c>
      <c r="L342" s="194">
        <f t="shared" si="100"/>
        <v>88</v>
      </c>
      <c r="M342" s="196"/>
      <c r="N342" s="196"/>
      <c r="O342" s="196"/>
      <c r="P342" s="186">
        <v>88</v>
      </c>
    </row>
    <row r="343" spans="1:16" s="6" customFormat="1" ht="12.75">
      <c r="A343" s="641"/>
      <c r="B343" s="21" t="s">
        <v>99</v>
      </c>
      <c r="C343" s="22" t="s">
        <v>583</v>
      </c>
      <c r="D343" s="194">
        <f t="shared" si="95"/>
        <v>16</v>
      </c>
      <c r="E343" s="194">
        <f t="shared" si="96"/>
        <v>16</v>
      </c>
      <c r="F343" s="194">
        <f t="shared" si="97"/>
        <v>0</v>
      </c>
      <c r="G343" s="194">
        <f t="shared" si="98"/>
        <v>16</v>
      </c>
      <c r="H343" s="194">
        <f t="shared" si="99"/>
        <v>16</v>
      </c>
      <c r="I343" s="196"/>
      <c r="J343" s="196"/>
      <c r="K343" s="196">
        <v>16</v>
      </c>
      <c r="L343" s="194">
        <f t="shared" si="100"/>
        <v>0</v>
      </c>
      <c r="M343" s="196"/>
      <c r="N343" s="196"/>
      <c r="O343" s="196"/>
      <c r="P343" s="186">
        <v>0</v>
      </c>
    </row>
    <row r="344" spans="1:16" s="6" customFormat="1" ht="12.75">
      <c r="A344" s="641"/>
      <c r="B344" s="21" t="s">
        <v>697</v>
      </c>
      <c r="C344" s="22" t="s">
        <v>549</v>
      </c>
      <c r="D344" s="194">
        <f t="shared" si="95"/>
        <v>1360</v>
      </c>
      <c r="E344" s="194">
        <f t="shared" si="96"/>
        <v>0</v>
      </c>
      <c r="F344" s="194">
        <f t="shared" si="97"/>
        <v>1360</v>
      </c>
      <c r="G344" s="194">
        <f t="shared" si="98"/>
        <v>1360</v>
      </c>
      <c r="H344" s="194">
        <f t="shared" si="99"/>
        <v>0</v>
      </c>
      <c r="I344" s="192"/>
      <c r="J344" s="192"/>
      <c r="K344" s="192">
        <v>0</v>
      </c>
      <c r="L344" s="194">
        <f t="shared" si="100"/>
        <v>1360</v>
      </c>
      <c r="M344" s="192"/>
      <c r="N344" s="192"/>
      <c r="O344" s="192"/>
      <c r="P344" s="184">
        <v>1360</v>
      </c>
    </row>
    <row r="345" spans="1:16" s="6" customFormat="1" ht="12.75">
      <c r="A345" s="641"/>
      <c r="B345" s="21" t="s">
        <v>697</v>
      </c>
      <c r="C345" s="22" t="s">
        <v>637</v>
      </c>
      <c r="D345" s="194">
        <f>E345+F345</f>
        <v>240</v>
      </c>
      <c r="E345" s="194">
        <f>H345</f>
        <v>240</v>
      </c>
      <c r="F345" s="194">
        <f>L345</f>
        <v>0</v>
      </c>
      <c r="G345" s="194">
        <f>H345+L345</f>
        <v>240</v>
      </c>
      <c r="H345" s="194">
        <f>K345</f>
        <v>240</v>
      </c>
      <c r="I345" s="192"/>
      <c r="J345" s="192"/>
      <c r="K345" s="192">
        <v>240</v>
      </c>
      <c r="L345" s="194">
        <f>P345</f>
        <v>0</v>
      </c>
      <c r="M345" s="192"/>
      <c r="N345" s="192"/>
      <c r="O345" s="192"/>
      <c r="P345" s="184"/>
    </row>
    <row r="346" spans="1:16" s="6" customFormat="1" ht="12.75">
      <c r="A346" s="641"/>
      <c r="B346" s="21" t="s">
        <v>476</v>
      </c>
      <c r="C346" s="22"/>
      <c r="D346" s="194">
        <f>E346+F346</f>
        <v>812454</v>
      </c>
      <c r="E346" s="194">
        <v>121868</v>
      </c>
      <c r="F346" s="194">
        <v>690586</v>
      </c>
      <c r="G346" s="194"/>
      <c r="H346" s="194"/>
      <c r="I346" s="192"/>
      <c r="J346" s="192"/>
      <c r="K346" s="192"/>
      <c r="L346" s="194"/>
      <c r="M346" s="192"/>
      <c r="N346" s="192"/>
      <c r="O346" s="192"/>
      <c r="P346" s="184"/>
    </row>
    <row r="347" spans="1:16" s="6" customFormat="1" ht="13.5" thickBot="1">
      <c r="A347" s="642"/>
      <c r="B347" s="21" t="s">
        <v>570</v>
      </c>
      <c r="C347" s="22"/>
      <c r="D347" s="194">
        <f>E347+F347</f>
        <v>41318</v>
      </c>
      <c r="E347" s="194">
        <v>6198</v>
      </c>
      <c r="F347" s="194">
        <v>35120</v>
      </c>
      <c r="G347" s="194"/>
      <c r="H347" s="194">
        <f t="shared" si="99"/>
        <v>0</v>
      </c>
      <c r="I347" s="192"/>
      <c r="J347" s="192"/>
      <c r="K347" s="192"/>
      <c r="L347" s="194"/>
      <c r="M347" s="192"/>
      <c r="N347" s="192"/>
      <c r="O347" s="192"/>
      <c r="P347" s="184"/>
    </row>
    <row r="348" spans="1:16" s="6" customFormat="1" ht="12.75">
      <c r="A348" s="643" t="s">
        <v>67</v>
      </c>
      <c r="B348" s="634" t="s">
        <v>575</v>
      </c>
      <c r="C348" s="635"/>
      <c r="D348" s="635"/>
      <c r="E348" s="635"/>
      <c r="F348" s="635"/>
      <c r="G348" s="635"/>
      <c r="H348" s="635"/>
      <c r="I348" s="635"/>
      <c r="J348" s="635"/>
      <c r="K348" s="635"/>
      <c r="L348" s="635"/>
      <c r="M348" s="635"/>
      <c r="N348" s="635"/>
      <c r="O348" s="635"/>
      <c r="P348" s="636"/>
    </row>
    <row r="349" spans="1:16" s="6" customFormat="1" ht="12.75">
      <c r="A349" s="641"/>
      <c r="B349" s="637" t="s">
        <v>641</v>
      </c>
      <c r="C349" s="638"/>
      <c r="D349" s="638"/>
      <c r="E349" s="638"/>
      <c r="F349" s="638"/>
      <c r="G349" s="638"/>
      <c r="H349" s="638"/>
      <c r="I349" s="638"/>
      <c r="J349" s="638"/>
      <c r="K349" s="638"/>
      <c r="L349" s="638"/>
      <c r="M349" s="638"/>
      <c r="N349" s="638"/>
      <c r="O349" s="638"/>
      <c r="P349" s="639"/>
    </row>
    <row r="350" spans="1:16" s="6" customFormat="1" ht="12.75">
      <c r="A350" s="641"/>
      <c r="B350" s="637" t="s">
        <v>642</v>
      </c>
      <c r="C350" s="638"/>
      <c r="D350" s="638"/>
      <c r="E350" s="638"/>
      <c r="F350" s="638"/>
      <c r="G350" s="638"/>
      <c r="H350" s="638"/>
      <c r="I350" s="638"/>
      <c r="J350" s="638"/>
      <c r="K350" s="638"/>
      <c r="L350" s="638"/>
      <c r="M350" s="638"/>
      <c r="N350" s="638"/>
      <c r="O350" s="638"/>
      <c r="P350" s="639"/>
    </row>
    <row r="351" spans="1:16" s="6" customFormat="1" ht="12.75">
      <c r="A351" s="641"/>
      <c r="B351" s="668" t="s">
        <v>556</v>
      </c>
      <c r="C351" s="669"/>
      <c r="D351" s="669"/>
      <c r="E351" s="669"/>
      <c r="F351" s="669"/>
      <c r="G351" s="669"/>
      <c r="H351" s="669"/>
      <c r="I351" s="669"/>
      <c r="J351" s="669"/>
      <c r="K351" s="669"/>
      <c r="L351" s="669"/>
      <c r="M351" s="669"/>
      <c r="N351" s="669"/>
      <c r="O351" s="669"/>
      <c r="P351" s="670"/>
    </row>
    <row r="352" spans="1:16" s="6" customFormat="1" ht="12.75">
      <c r="A352" s="641"/>
      <c r="B352" s="40" t="s">
        <v>277</v>
      </c>
      <c r="C352" s="235" t="s">
        <v>576</v>
      </c>
      <c r="D352" s="136">
        <f>D353+D354</f>
        <v>116885</v>
      </c>
      <c r="E352" s="136">
        <f aca="true" t="shared" si="101" ref="E352:P352">E353+E354</f>
        <v>17457</v>
      </c>
      <c r="F352" s="136">
        <f t="shared" si="101"/>
        <v>99428</v>
      </c>
      <c r="G352" s="136">
        <f t="shared" si="101"/>
        <v>58489</v>
      </c>
      <c r="H352" s="136">
        <f t="shared" si="101"/>
        <v>8775</v>
      </c>
      <c r="I352" s="136">
        <f t="shared" si="101"/>
        <v>0</v>
      </c>
      <c r="J352" s="136">
        <f t="shared" si="101"/>
        <v>0</v>
      </c>
      <c r="K352" s="136">
        <f t="shared" si="101"/>
        <v>8775</v>
      </c>
      <c r="L352" s="136">
        <f t="shared" si="101"/>
        <v>49714</v>
      </c>
      <c r="M352" s="136">
        <f t="shared" si="101"/>
        <v>0</v>
      </c>
      <c r="N352" s="136">
        <f t="shared" si="101"/>
        <v>0</v>
      </c>
      <c r="O352" s="136">
        <f t="shared" si="101"/>
        <v>0</v>
      </c>
      <c r="P352" s="191">
        <f t="shared" si="101"/>
        <v>49714</v>
      </c>
    </row>
    <row r="353" spans="1:16" s="6" customFormat="1" ht="12.75">
      <c r="A353" s="641"/>
      <c r="B353" s="465" t="s">
        <v>644</v>
      </c>
      <c r="C353" s="465"/>
      <c r="D353" s="194">
        <f>E353+F353</f>
        <v>58396</v>
      </c>
      <c r="E353" s="194">
        <v>8682</v>
      </c>
      <c r="F353" s="194">
        <v>49714</v>
      </c>
      <c r="G353" s="194"/>
      <c r="H353" s="194"/>
      <c r="I353" s="194"/>
      <c r="J353" s="194"/>
      <c r="K353" s="194"/>
      <c r="L353" s="194"/>
      <c r="M353" s="194"/>
      <c r="N353" s="194"/>
      <c r="O353" s="194"/>
      <c r="P353" s="466"/>
    </row>
    <row r="354" spans="1:16" s="6" customFormat="1" ht="12.75">
      <c r="A354" s="641"/>
      <c r="B354" s="391" t="s">
        <v>872</v>
      </c>
      <c r="C354" s="391"/>
      <c r="D354" s="365">
        <f>E354+F354</f>
        <v>58489</v>
      </c>
      <c r="E354" s="365">
        <f>H354</f>
        <v>8775</v>
      </c>
      <c r="F354" s="365">
        <f>L354</f>
        <v>49714</v>
      </c>
      <c r="G354" s="365">
        <f>H354+L354</f>
        <v>58489</v>
      </c>
      <c r="H354" s="365">
        <f>K354</f>
        <v>8775</v>
      </c>
      <c r="I354" s="393"/>
      <c r="J354" s="393"/>
      <c r="K354" s="393">
        <f>SUM(K355:K369)</f>
        <v>8775</v>
      </c>
      <c r="L354" s="365">
        <f>P354</f>
        <v>49714</v>
      </c>
      <c r="M354" s="393"/>
      <c r="N354" s="393"/>
      <c r="O354" s="393"/>
      <c r="P354" s="394">
        <f>SUM(P355:P369)</f>
        <v>49714</v>
      </c>
    </row>
    <row r="355" spans="1:16" s="6" customFormat="1" ht="12.75">
      <c r="A355" s="641"/>
      <c r="B355" s="21" t="s">
        <v>73</v>
      </c>
      <c r="C355" s="22" t="s">
        <v>643</v>
      </c>
      <c r="D355" s="194">
        <f>E355+F355</f>
        <v>7604</v>
      </c>
      <c r="E355" s="194">
        <f>H355</f>
        <v>7604</v>
      </c>
      <c r="F355" s="194">
        <f>L355</f>
        <v>0</v>
      </c>
      <c r="G355" s="194">
        <f>H355+L355</f>
        <v>7604</v>
      </c>
      <c r="H355" s="194">
        <f>K355</f>
        <v>7604</v>
      </c>
      <c r="I355" s="192"/>
      <c r="J355" s="192"/>
      <c r="K355" s="192">
        <v>7604</v>
      </c>
      <c r="L355" s="194">
        <f>P355</f>
        <v>0</v>
      </c>
      <c r="M355" s="192"/>
      <c r="N355" s="192"/>
      <c r="O355" s="192"/>
      <c r="P355" s="184">
        <v>0</v>
      </c>
    </row>
    <row r="356" spans="1:16" s="6" customFormat="1" ht="12.75">
      <c r="A356" s="641"/>
      <c r="B356" s="21" t="s">
        <v>803</v>
      </c>
      <c r="C356" s="22" t="s">
        <v>535</v>
      </c>
      <c r="D356" s="194">
        <f aca="true" t="shared" si="102" ref="D356:D369">E356+F356</f>
        <v>1614</v>
      </c>
      <c r="E356" s="194">
        <f aca="true" t="shared" si="103" ref="E356:E369">H356</f>
        <v>0</v>
      </c>
      <c r="F356" s="194">
        <f aca="true" t="shared" si="104" ref="F356:F369">L356</f>
        <v>1614</v>
      </c>
      <c r="G356" s="194">
        <f aca="true" t="shared" si="105" ref="G356:G369">H356+L356</f>
        <v>1614</v>
      </c>
      <c r="H356" s="194">
        <f aca="true" t="shared" si="106" ref="H356:H369">K356</f>
        <v>0</v>
      </c>
      <c r="I356" s="192"/>
      <c r="J356" s="192"/>
      <c r="K356" s="192">
        <v>0</v>
      </c>
      <c r="L356" s="194">
        <f aca="true" t="shared" si="107" ref="L356:L369">P356</f>
        <v>1614</v>
      </c>
      <c r="M356" s="192"/>
      <c r="N356" s="192"/>
      <c r="O356" s="192"/>
      <c r="P356" s="184">
        <v>1614</v>
      </c>
    </row>
    <row r="357" spans="1:16" s="6" customFormat="1" ht="12.75">
      <c r="A357" s="641"/>
      <c r="B357" s="21" t="s">
        <v>803</v>
      </c>
      <c r="C357" s="22" t="s">
        <v>578</v>
      </c>
      <c r="D357" s="194">
        <f t="shared" si="102"/>
        <v>38</v>
      </c>
      <c r="E357" s="194">
        <f t="shared" si="103"/>
        <v>38</v>
      </c>
      <c r="F357" s="194">
        <f t="shared" si="104"/>
        <v>0</v>
      </c>
      <c r="G357" s="194">
        <f t="shared" si="105"/>
        <v>38</v>
      </c>
      <c r="H357" s="194">
        <f t="shared" si="106"/>
        <v>38</v>
      </c>
      <c r="I357" s="192"/>
      <c r="J357" s="192"/>
      <c r="K357" s="192">
        <v>38</v>
      </c>
      <c r="L357" s="194">
        <f t="shared" si="107"/>
        <v>0</v>
      </c>
      <c r="M357" s="192"/>
      <c r="N357" s="192"/>
      <c r="O357" s="192"/>
      <c r="P357" s="184">
        <v>0</v>
      </c>
    </row>
    <row r="358" spans="1:16" s="6" customFormat="1" ht="12.75">
      <c r="A358" s="641"/>
      <c r="B358" s="21" t="s">
        <v>747</v>
      </c>
      <c r="C358" s="22" t="s">
        <v>536</v>
      </c>
      <c r="D358" s="194">
        <f t="shared" si="102"/>
        <v>256</v>
      </c>
      <c r="E358" s="194">
        <f t="shared" si="103"/>
        <v>0</v>
      </c>
      <c r="F358" s="194">
        <f t="shared" si="104"/>
        <v>256</v>
      </c>
      <c r="G358" s="194">
        <f t="shared" si="105"/>
        <v>256</v>
      </c>
      <c r="H358" s="194">
        <f t="shared" si="106"/>
        <v>0</v>
      </c>
      <c r="I358" s="192"/>
      <c r="J358" s="192"/>
      <c r="K358" s="192">
        <v>0</v>
      </c>
      <c r="L358" s="194">
        <f t="shared" si="107"/>
        <v>256</v>
      </c>
      <c r="M358" s="192"/>
      <c r="N358" s="192"/>
      <c r="O358" s="192"/>
      <c r="P358" s="184">
        <v>256</v>
      </c>
    </row>
    <row r="359" spans="1:16" s="6" customFormat="1" ht="12.75">
      <c r="A359" s="641"/>
      <c r="B359" s="21" t="s">
        <v>747</v>
      </c>
      <c r="C359" s="22" t="s">
        <v>579</v>
      </c>
      <c r="D359" s="194">
        <f t="shared" si="102"/>
        <v>6</v>
      </c>
      <c r="E359" s="194">
        <f t="shared" si="103"/>
        <v>6</v>
      </c>
      <c r="F359" s="194">
        <f t="shared" si="104"/>
        <v>0</v>
      </c>
      <c r="G359" s="194">
        <f t="shared" si="105"/>
        <v>6</v>
      </c>
      <c r="H359" s="194">
        <f t="shared" si="106"/>
        <v>6</v>
      </c>
      <c r="I359" s="192"/>
      <c r="J359" s="192"/>
      <c r="K359" s="192">
        <v>6</v>
      </c>
      <c r="L359" s="194">
        <f t="shared" si="107"/>
        <v>0</v>
      </c>
      <c r="M359" s="192"/>
      <c r="N359" s="192"/>
      <c r="O359" s="192"/>
      <c r="P359" s="184">
        <v>0</v>
      </c>
    </row>
    <row r="360" spans="1:16" s="6" customFormat="1" ht="12.75">
      <c r="A360" s="641"/>
      <c r="B360" s="21" t="s">
        <v>145</v>
      </c>
      <c r="C360" s="22" t="s">
        <v>537</v>
      </c>
      <c r="D360" s="194">
        <f t="shared" si="102"/>
        <v>10700</v>
      </c>
      <c r="E360" s="194">
        <f t="shared" si="103"/>
        <v>0</v>
      </c>
      <c r="F360" s="194">
        <f t="shared" si="104"/>
        <v>10700</v>
      </c>
      <c r="G360" s="194">
        <f t="shared" si="105"/>
        <v>10700</v>
      </c>
      <c r="H360" s="194">
        <f t="shared" si="106"/>
        <v>0</v>
      </c>
      <c r="I360" s="192"/>
      <c r="J360" s="192"/>
      <c r="K360" s="192">
        <v>0</v>
      </c>
      <c r="L360" s="194">
        <f t="shared" si="107"/>
        <v>10700</v>
      </c>
      <c r="M360" s="192"/>
      <c r="N360" s="192"/>
      <c r="O360" s="192"/>
      <c r="P360" s="184">
        <v>10700</v>
      </c>
    </row>
    <row r="361" spans="1:16" s="6" customFormat="1" ht="12.75">
      <c r="A361" s="641"/>
      <c r="B361" s="21" t="s">
        <v>145</v>
      </c>
      <c r="C361" s="22" t="s">
        <v>580</v>
      </c>
      <c r="D361" s="194">
        <f t="shared" si="102"/>
        <v>252</v>
      </c>
      <c r="E361" s="194">
        <f t="shared" si="103"/>
        <v>252</v>
      </c>
      <c r="F361" s="194">
        <f t="shared" si="104"/>
        <v>0</v>
      </c>
      <c r="G361" s="194">
        <f t="shared" si="105"/>
        <v>252</v>
      </c>
      <c r="H361" s="194">
        <f t="shared" si="106"/>
        <v>252</v>
      </c>
      <c r="I361" s="192"/>
      <c r="J361" s="192"/>
      <c r="K361" s="192">
        <v>252</v>
      </c>
      <c r="L361" s="194">
        <f t="shared" si="107"/>
        <v>0</v>
      </c>
      <c r="M361" s="192"/>
      <c r="N361" s="192"/>
      <c r="O361" s="192"/>
      <c r="P361" s="184">
        <v>0</v>
      </c>
    </row>
    <row r="362" spans="1:16" s="6" customFormat="1" ht="12.75">
      <c r="A362" s="641"/>
      <c r="B362" s="21" t="s">
        <v>749</v>
      </c>
      <c r="C362" s="22" t="s">
        <v>538</v>
      </c>
      <c r="D362" s="194">
        <f t="shared" si="102"/>
        <v>14697</v>
      </c>
      <c r="E362" s="194">
        <f t="shared" si="103"/>
        <v>0</v>
      </c>
      <c r="F362" s="194">
        <f t="shared" si="104"/>
        <v>14697</v>
      </c>
      <c r="G362" s="194">
        <f t="shared" si="105"/>
        <v>14697</v>
      </c>
      <c r="H362" s="194">
        <f t="shared" si="106"/>
        <v>0</v>
      </c>
      <c r="I362" s="192"/>
      <c r="J362" s="192"/>
      <c r="K362" s="192">
        <v>0</v>
      </c>
      <c r="L362" s="194">
        <f t="shared" si="107"/>
        <v>14697</v>
      </c>
      <c r="M362" s="192"/>
      <c r="N362" s="192"/>
      <c r="O362" s="192"/>
      <c r="P362" s="184">
        <v>14697</v>
      </c>
    </row>
    <row r="363" spans="1:16" s="6" customFormat="1" ht="12.75">
      <c r="A363" s="641"/>
      <c r="B363" s="21" t="s">
        <v>749</v>
      </c>
      <c r="C363" s="22" t="s">
        <v>581</v>
      </c>
      <c r="D363" s="194">
        <f t="shared" si="102"/>
        <v>346</v>
      </c>
      <c r="E363" s="194">
        <f t="shared" si="103"/>
        <v>346</v>
      </c>
      <c r="F363" s="194">
        <f t="shared" si="104"/>
        <v>0</v>
      </c>
      <c r="G363" s="194">
        <f t="shared" si="105"/>
        <v>346</v>
      </c>
      <c r="H363" s="194">
        <f t="shared" si="106"/>
        <v>346</v>
      </c>
      <c r="I363" s="192"/>
      <c r="J363" s="192"/>
      <c r="K363" s="192">
        <v>346</v>
      </c>
      <c r="L363" s="194">
        <f t="shared" si="107"/>
        <v>0</v>
      </c>
      <c r="M363" s="192"/>
      <c r="N363" s="192"/>
      <c r="O363" s="192"/>
      <c r="P363" s="184">
        <v>0</v>
      </c>
    </row>
    <row r="364" spans="1:16" s="6" customFormat="1" ht="12.75">
      <c r="A364" s="641"/>
      <c r="B364" s="23" t="s">
        <v>823</v>
      </c>
      <c r="C364" s="22" t="s">
        <v>540</v>
      </c>
      <c r="D364" s="194">
        <f t="shared" si="102"/>
        <v>21351</v>
      </c>
      <c r="E364" s="194">
        <f t="shared" si="103"/>
        <v>0</v>
      </c>
      <c r="F364" s="194">
        <f t="shared" si="104"/>
        <v>21351</v>
      </c>
      <c r="G364" s="194">
        <f t="shared" si="105"/>
        <v>21351</v>
      </c>
      <c r="H364" s="194">
        <f t="shared" si="106"/>
        <v>0</v>
      </c>
      <c r="I364" s="192"/>
      <c r="J364" s="192"/>
      <c r="K364" s="192">
        <v>0</v>
      </c>
      <c r="L364" s="194">
        <f t="shared" si="107"/>
        <v>21351</v>
      </c>
      <c r="M364" s="192"/>
      <c r="N364" s="192"/>
      <c r="O364" s="192"/>
      <c r="P364" s="184">
        <v>21351</v>
      </c>
    </row>
    <row r="365" spans="1:16" s="6" customFormat="1" ht="12.75">
      <c r="A365" s="641"/>
      <c r="B365" s="23" t="s">
        <v>823</v>
      </c>
      <c r="C365" s="22" t="s">
        <v>582</v>
      </c>
      <c r="D365" s="194">
        <f t="shared" si="102"/>
        <v>503</v>
      </c>
      <c r="E365" s="194">
        <f t="shared" si="103"/>
        <v>503</v>
      </c>
      <c r="F365" s="194">
        <f t="shared" si="104"/>
        <v>0</v>
      </c>
      <c r="G365" s="194">
        <f t="shared" si="105"/>
        <v>503</v>
      </c>
      <c r="H365" s="194">
        <f t="shared" si="106"/>
        <v>503</v>
      </c>
      <c r="I365" s="192"/>
      <c r="J365" s="192"/>
      <c r="K365" s="192">
        <v>503</v>
      </c>
      <c r="L365" s="194">
        <f t="shared" si="107"/>
        <v>0</v>
      </c>
      <c r="M365" s="192"/>
      <c r="N365" s="192"/>
      <c r="O365" s="192"/>
      <c r="P365" s="184">
        <v>0</v>
      </c>
    </row>
    <row r="366" spans="1:16" s="6" customFormat="1" ht="12.75">
      <c r="A366" s="641"/>
      <c r="B366" s="21" t="s">
        <v>97</v>
      </c>
      <c r="C366" s="22" t="s">
        <v>633</v>
      </c>
      <c r="D366" s="194">
        <f t="shared" si="102"/>
        <v>705</v>
      </c>
      <c r="E366" s="194">
        <f t="shared" si="103"/>
        <v>0</v>
      </c>
      <c r="F366" s="194">
        <f t="shared" si="104"/>
        <v>705</v>
      </c>
      <c r="G366" s="194">
        <f t="shared" si="105"/>
        <v>705</v>
      </c>
      <c r="H366" s="194">
        <f t="shared" si="106"/>
        <v>0</v>
      </c>
      <c r="I366" s="192"/>
      <c r="J366" s="192"/>
      <c r="K366" s="192">
        <v>0</v>
      </c>
      <c r="L366" s="194">
        <f t="shared" si="107"/>
        <v>705</v>
      </c>
      <c r="M366" s="192"/>
      <c r="N366" s="192"/>
      <c r="O366" s="192"/>
      <c r="P366" s="184">
        <v>705</v>
      </c>
    </row>
    <row r="367" spans="1:16" s="6" customFormat="1" ht="12.75">
      <c r="A367" s="641"/>
      <c r="B367" s="21" t="s">
        <v>97</v>
      </c>
      <c r="C367" s="22" t="s">
        <v>634</v>
      </c>
      <c r="D367" s="194">
        <f t="shared" si="102"/>
        <v>17</v>
      </c>
      <c r="E367" s="194">
        <f t="shared" si="103"/>
        <v>17</v>
      </c>
      <c r="F367" s="194">
        <f t="shared" si="104"/>
        <v>0</v>
      </c>
      <c r="G367" s="194">
        <f t="shared" si="105"/>
        <v>17</v>
      </c>
      <c r="H367" s="194">
        <f t="shared" si="106"/>
        <v>17</v>
      </c>
      <c r="I367" s="192"/>
      <c r="J367" s="192"/>
      <c r="K367" s="192">
        <v>17</v>
      </c>
      <c r="L367" s="194">
        <f t="shared" si="107"/>
        <v>0</v>
      </c>
      <c r="M367" s="192"/>
      <c r="N367" s="192"/>
      <c r="O367" s="192"/>
      <c r="P367" s="184">
        <v>0</v>
      </c>
    </row>
    <row r="368" spans="1:16" s="6" customFormat="1" ht="12.75">
      <c r="A368" s="641"/>
      <c r="B368" s="21" t="s">
        <v>697</v>
      </c>
      <c r="C368" s="22" t="s">
        <v>549</v>
      </c>
      <c r="D368" s="194">
        <f t="shared" si="102"/>
        <v>391</v>
      </c>
      <c r="E368" s="194">
        <f t="shared" si="103"/>
        <v>0</v>
      </c>
      <c r="F368" s="194">
        <f t="shared" si="104"/>
        <v>391</v>
      </c>
      <c r="G368" s="194">
        <f t="shared" si="105"/>
        <v>391</v>
      </c>
      <c r="H368" s="194">
        <f t="shared" si="106"/>
        <v>0</v>
      </c>
      <c r="I368" s="192"/>
      <c r="J368" s="192"/>
      <c r="K368" s="192">
        <v>0</v>
      </c>
      <c r="L368" s="194">
        <f t="shared" si="107"/>
        <v>391</v>
      </c>
      <c r="M368" s="192"/>
      <c r="N368" s="192"/>
      <c r="O368" s="192"/>
      <c r="P368" s="184">
        <v>391</v>
      </c>
    </row>
    <row r="369" spans="1:16" s="6" customFormat="1" ht="12.75">
      <c r="A369" s="463"/>
      <c r="B369" s="21" t="s">
        <v>697</v>
      </c>
      <c r="C369" s="22" t="s">
        <v>637</v>
      </c>
      <c r="D369" s="194">
        <f t="shared" si="102"/>
        <v>9</v>
      </c>
      <c r="E369" s="194">
        <f t="shared" si="103"/>
        <v>9</v>
      </c>
      <c r="F369" s="194">
        <f t="shared" si="104"/>
        <v>0</v>
      </c>
      <c r="G369" s="194">
        <f t="shared" si="105"/>
        <v>9</v>
      </c>
      <c r="H369" s="194">
        <f t="shared" si="106"/>
        <v>9</v>
      </c>
      <c r="I369" s="192"/>
      <c r="J369" s="192"/>
      <c r="K369" s="192">
        <v>9</v>
      </c>
      <c r="L369" s="194">
        <f t="shared" si="107"/>
        <v>0</v>
      </c>
      <c r="M369" s="192"/>
      <c r="N369" s="192"/>
      <c r="O369" s="192"/>
      <c r="P369" s="184">
        <v>0</v>
      </c>
    </row>
    <row r="370" spans="1:16" s="6" customFormat="1" ht="12.75">
      <c r="A370" s="641" t="s">
        <v>68</v>
      </c>
      <c r="B370" s="651">
        <v>0</v>
      </c>
      <c r="C370" s="652"/>
      <c r="D370" s="652"/>
      <c r="E370" s="652"/>
      <c r="F370" s="652"/>
      <c r="G370" s="652"/>
      <c r="H370" s="652"/>
      <c r="I370" s="652"/>
      <c r="J370" s="652"/>
      <c r="K370" s="652"/>
      <c r="L370" s="652"/>
      <c r="M370" s="652"/>
      <c r="N370" s="652"/>
      <c r="O370" s="652"/>
      <c r="P370" s="653"/>
    </row>
    <row r="371" spans="1:16" s="6" customFormat="1" ht="12.75">
      <c r="A371" s="641"/>
      <c r="B371" s="637" t="s">
        <v>629</v>
      </c>
      <c r="C371" s="638"/>
      <c r="D371" s="638"/>
      <c r="E371" s="638"/>
      <c r="F371" s="638"/>
      <c r="G371" s="638"/>
      <c r="H371" s="638"/>
      <c r="I371" s="638"/>
      <c r="J371" s="638"/>
      <c r="K371" s="638"/>
      <c r="L371" s="638"/>
      <c r="M371" s="638"/>
      <c r="N371" s="638"/>
      <c r="O371" s="638"/>
      <c r="P371" s="639"/>
    </row>
    <row r="372" spans="1:16" s="6" customFormat="1" ht="12.75">
      <c r="A372" s="641"/>
      <c r="B372" s="637" t="s">
        <v>630</v>
      </c>
      <c r="C372" s="638"/>
      <c r="D372" s="638"/>
      <c r="E372" s="638"/>
      <c r="F372" s="638"/>
      <c r="G372" s="638"/>
      <c r="H372" s="638"/>
      <c r="I372" s="638"/>
      <c r="J372" s="638"/>
      <c r="K372" s="638"/>
      <c r="L372" s="638"/>
      <c r="M372" s="638"/>
      <c r="N372" s="638"/>
      <c r="O372" s="638"/>
      <c r="P372" s="639"/>
    </row>
    <row r="373" spans="1:16" s="6" customFormat="1" ht="12.75">
      <c r="A373" s="641"/>
      <c r="B373" s="637" t="s">
        <v>1</v>
      </c>
      <c r="C373" s="638"/>
      <c r="D373" s="638"/>
      <c r="E373" s="638"/>
      <c r="F373" s="638"/>
      <c r="G373" s="638"/>
      <c r="H373" s="638"/>
      <c r="I373" s="638"/>
      <c r="J373" s="638"/>
      <c r="K373" s="638"/>
      <c r="L373" s="638"/>
      <c r="M373" s="638"/>
      <c r="N373" s="638"/>
      <c r="O373" s="638"/>
      <c r="P373" s="639"/>
    </row>
    <row r="374" spans="1:16" s="6" customFormat="1" ht="12.75">
      <c r="A374" s="641"/>
      <c r="B374" s="668" t="s">
        <v>556</v>
      </c>
      <c r="C374" s="669"/>
      <c r="D374" s="669"/>
      <c r="E374" s="669"/>
      <c r="F374" s="669"/>
      <c r="G374" s="669"/>
      <c r="H374" s="669"/>
      <c r="I374" s="669"/>
      <c r="J374" s="669"/>
      <c r="K374" s="669"/>
      <c r="L374" s="669"/>
      <c r="M374" s="669"/>
      <c r="N374" s="669"/>
      <c r="O374" s="669"/>
      <c r="P374" s="670"/>
    </row>
    <row r="375" spans="1:16" s="6" customFormat="1" ht="12.75">
      <c r="A375" s="641"/>
      <c r="B375" s="40" t="s">
        <v>277</v>
      </c>
      <c r="C375" s="235" t="s">
        <v>576</v>
      </c>
      <c r="D375" s="136">
        <f>D376+D377</f>
        <v>338785</v>
      </c>
      <c r="E375" s="136">
        <f aca="true" t="shared" si="108" ref="E375:P375">E376+E377</f>
        <v>50824</v>
      </c>
      <c r="F375" s="136">
        <f t="shared" si="108"/>
        <v>287961</v>
      </c>
      <c r="G375" s="136">
        <f t="shared" si="108"/>
        <v>287885</v>
      </c>
      <c r="H375" s="136">
        <f t="shared" si="108"/>
        <v>43187</v>
      </c>
      <c r="I375" s="136">
        <f t="shared" si="108"/>
        <v>0</v>
      </c>
      <c r="J375" s="136">
        <f t="shared" si="108"/>
        <v>0</v>
      </c>
      <c r="K375" s="136">
        <f t="shared" si="108"/>
        <v>43187</v>
      </c>
      <c r="L375" s="136">
        <f t="shared" si="108"/>
        <v>244698</v>
      </c>
      <c r="M375" s="136">
        <f t="shared" si="108"/>
        <v>0</v>
      </c>
      <c r="N375" s="136">
        <f t="shared" si="108"/>
        <v>0</v>
      </c>
      <c r="O375" s="136">
        <f t="shared" si="108"/>
        <v>0</v>
      </c>
      <c r="P375" s="191">
        <f t="shared" si="108"/>
        <v>244698</v>
      </c>
    </row>
    <row r="376" spans="1:16" s="6" customFormat="1" ht="12.75">
      <c r="A376" s="641"/>
      <c r="B376" s="4" t="s">
        <v>882</v>
      </c>
      <c r="C376" s="22"/>
      <c r="D376" s="194">
        <f>E376+F376</f>
        <v>50900</v>
      </c>
      <c r="E376" s="194">
        <v>7637</v>
      </c>
      <c r="F376" s="194">
        <v>43263</v>
      </c>
      <c r="G376" s="194"/>
      <c r="H376" s="194"/>
      <c r="I376" s="192"/>
      <c r="J376" s="192"/>
      <c r="K376" s="192"/>
      <c r="L376" s="194"/>
      <c r="M376" s="192"/>
      <c r="N376" s="192"/>
      <c r="O376" s="192"/>
      <c r="P376" s="184"/>
    </row>
    <row r="377" spans="1:16" s="6" customFormat="1" ht="12.75">
      <c r="A377" s="641"/>
      <c r="B377" s="392" t="s">
        <v>872</v>
      </c>
      <c r="C377" s="391"/>
      <c r="D377" s="365">
        <f>E377+F377</f>
        <v>287885</v>
      </c>
      <c r="E377" s="365">
        <f>H377</f>
        <v>43187</v>
      </c>
      <c r="F377" s="365">
        <f>L377</f>
        <v>244698</v>
      </c>
      <c r="G377" s="365">
        <f>H377+L377</f>
        <v>287885</v>
      </c>
      <c r="H377" s="365">
        <f>K377</f>
        <v>43187</v>
      </c>
      <c r="I377" s="365">
        <f aca="true" t="shared" si="109" ref="I377:P377">SUM(I378:I399)</f>
        <v>0</v>
      </c>
      <c r="J377" s="365">
        <f t="shared" si="109"/>
        <v>0</v>
      </c>
      <c r="K377" s="365">
        <f t="shared" si="109"/>
        <v>43187</v>
      </c>
      <c r="L377" s="365">
        <f t="shared" si="109"/>
        <v>244698</v>
      </c>
      <c r="M377" s="365">
        <f t="shared" si="109"/>
        <v>0</v>
      </c>
      <c r="N377" s="365">
        <f t="shared" si="109"/>
        <v>0</v>
      </c>
      <c r="O377" s="365">
        <f t="shared" si="109"/>
        <v>0</v>
      </c>
      <c r="P377" s="366">
        <f t="shared" si="109"/>
        <v>244698</v>
      </c>
    </row>
    <row r="378" spans="1:16" s="6" customFormat="1" ht="12.75">
      <c r="A378" s="641"/>
      <c r="B378" s="22" t="s">
        <v>145</v>
      </c>
      <c r="C378" s="22" t="s">
        <v>568</v>
      </c>
      <c r="D378" s="194">
        <f aca="true" t="shared" si="110" ref="D378:D399">E378+F378</f>
        <v>15028</v>
      </c>
      <c r="E378" s="194">
        <f aca="true" t="shared" si="111" ref="E378:E399">H378</f>
        <v>0</v>
      </c>
      <c r="F378" s="194">
        <f aca="true" t="shared" si="112" ref="F378:F399">L378</f>
        <v>15028</v>
      </c>
      <c r="G378" s="194">
        <f aca="true" t="shared" si="113" ref="G378:G399">H378+L378</f>
        <v>15028</v>
      </c>
      <c r="H378" s="194">
        <f aca="true" t="shared" si="114" ref="H378:H399">K378</f>
        <v>0</v>
      </c>
      <c r="I378" s="192"/>
      <c r="J378" s="192"/>
      <c r="K378" s="192"/>
      <c r="L378" s="194">
        <f>P378</f>
        <v>15028</v>
      </c>
      <c r="M378" s="192"/>
      <c r="N378" s="192"/>
      <c r="O378" s="192"/>
      <c r="P378" s="184">
        <v>15028</v>
      </c>
    </row>
    <row r="379" spans="1:16" s="6" customFormat="1" ht="12.75">
      <c r="A379" s="641"/>
      <c r="B379" s="22" t="s">
        <v>145</v>
      </c>
      <c r="C379" s="22" t="s">
        <v>577</v>
      </c>
      <c r="D379" s="194">
        <f t="shared" si="110"/>
        <v>2652</v>
      </c>
      <c r="E379" s="194">
        <f t="shared" si="111"/>
        <v>2652</v>
      </c>
      <c r="F379" s="194">
        <f t="shared" si="112"/>
        <v>0</v>
      </c>
      <c r="G379" s="194">
        <f t="shared" si="113"/>
        <v>2652</v>
      </c>
      <c r="H379" s="194">
        <f t="shared" si="114"/>
        <v>2652</v>
      </c>
      <c r="I379" s="192"/>
      <c r="J379" s="192"/>
      <c r="K379" s="192">
        <v>2652</v>
      </c>
      <c r="L379" s="194">
        <f aca="true" t="shared" si="115" ref="L379:L399">P379</f>
        <v>0</v>
      </c>
      <c r="M379" s="192"/>
      <c r="N379" s="192"/>
      <c r="O379" s="192"/>
      <c r="P379" s="184"/>
    </row>
    <row r="380" spans="1:16" s="6" customFormat="1" ht="12.75">
      <c r="A380" s="641"/>
      <c r="B380" s="21" t="s">
        <v>803</v>
      </c>
      <c r="C380" s="22" t="s">
        <v>535</v>
      </c>
      <c r="D380" s="194">
        <f t="shared" si="110"/>
        <v>10602</v>
      </c>
      <c r="E380" s="194">
        <f t="shared" si="111"/>
        <v>0</v>
      </c>
      <c r="F380" s="194">
        <f t="shared" si="112"/>
        <v>10602</v>
      </c>
      <c r="G380" s="194">
        <f t="shared" si="113"/>
        <v>10602</v>
      </c>
      <c r="H380" s="194">
        <f t="shared" si="114"/>
        <v>0</v>
      </c>
      <c r="I380" s="192"/>
      <c r="J380" s="192"/>
      <c r="K380" s="192"/>
      <c r="L380" s="194">
        <f t="shared" si="115"/>
        <v>10602</v>
      </c>
      <c r="M380" s="192"/>
      <c r="N380" s="192"/>
      <c r="O380" s="192"/>
      <c r="P380" s="184">
        <v>10602</v>
      </c>
    </row>
    <row r="381" spans="1:16" s="6" customFormat="1" ht="12.75">
      <c r="A381" s="641"/>
      <c r="B381" s="21" t="s">
        <v>803</v>
      </c>
      <c r="C381" s="22" t="s">
        <v>578</v>
      </c>
      <c r="D381" s="194">
        <f t="shared" si="110"/>
        <v>1875</v>
      </c>
      <c r="E381" s="194">
        <f t="shared" si="111"/>
        <v>1875</v>
      </c>
      <c r="F381" s="194">
        <f t="shared" si="112"/>
        <v>0</v>
      </c>
      <c r="G381" s="194">
        <f t="shared" si="113"/>
        <v>1875</v>
      </c>
      <c r="H381" s="194">
        <f t="shared" si="114"/>
        <v>1875</v>
      </c>
      <c r="I381" s="192"/>
      <c r="J381" s="192"/>
      <c r="K381" s="192">
        <v>1875</v>
      </c>
      <c r="L381" s="194">
        <f t="shared" si="115"/>
        <v>0</v>
      </c>
      <c r="M381" s="192"/>
      <c r="N381" s="192"/>
      <c r="O381" s="192"/>
      <c r="P381" s="184"/>
    </row>
    <row r="382" spans="1:16" s="6" customFormat="1" ht="12.75">
      <c r="A382" s="641"/>
      <c r="B382" s="21" t="s">
        <v>747</v>
      </c>
      <c r="C382" s="22" t="s">
        <v>536</v>
      </c>
      <c r="D382" s="194">
        <f t="shared" si="110"/>
        <v>1711</v>
      </c>
      <c r="E382" s="194">
        <f t="shared" si="111"/>
        <v>0</v>
      </c>
      <c r="F382" s="194">
        <f t="shared" si="112"/>
        <v>1711</v>
      </c>
      <c r="G382" s="194">
        <f t="shared" si="113"/>
        <v>1711</v>
      </c>
      <c r="H382" s="194">
        <f t="shared" si="114"/>
        <v>0</v>
      </c>
      <c r="I382" s="192"/>
      <c r="J382" s="192"/>
      <c r="K382" s="192"/>
      <c r="L382" s="194">
        <f t="shared" si="115"/>
        <v>1711</v>
      </c>
      <c r="M382" s="192"/>
      <c r="N382" s="192"/>
      <c r="O382" s="192"/>
      <c r="P382" s="184">
        <v>1711</v>
      </c>
    </row>
    <row r="383" spans="1:16" s="6" customFormat="1" ht="12.75">
      <c r="A383" s="641"/>
      <c r="B383" s="21" t="s">
        <v>747</v>
      </c>
      <c r="C383" s="22" t="s">
        <v>579</v>
      </c>
      <c r="D383" s="194">
        <f t="shared" si="110"/>
        <v>302</v>
      </c>
      <c r="E383" s="194">
        <f t="shared" si="111"/>
        <v>302</v>
      </c>
      <c r="F383" s="194">
        <f t="shared" si="112"/>
        <v>0</v>
      </c>
      <c r="G383" s="194">
        <f t="shared" si="113"/>
        <v>302</v>
      </c>
      <c r="H383" s="194">
        <f t="shared" si="114"/>
        <v>302</v>
      </c>
      <c r="I383" s="192"/>
      <c r="J383" s="192"/>
      <c r="K383" s="192">
        <v>302</v>
      </c>
      <c r="L383" s="194">
        <f t="shared" si="115"/>
        <v>0</v>
      </c>
      <c r="M383" s="192"/>
      <c r="N383" s="192"/>
      <c r="O383" s="192"/>
      <c r="P383" s="184"/>
    </row>
    <row r="384" spans="1:16" s="6" customFormat="1" ht="12.75">
      <c r="A384" s="641"/>
      <c r="B384" s="21" t="s">
        <v>145</v>
      </c>
      <c r="C384" s="22" t="s">
        <v>537</v>
      </c>
      <c r="D384" s="194">
        <f t="shared" si="110"/>
        <v>73975</v>
      </c>
      <c r="E384" s="194">
        <f t="shared" si="111"/>
        <v>0</v>
      </c>
      <c r="F384" s="194">
        <f t="shared" si="112"/>
        <v>73975</v>
      </c>
      <c r="G384" s="194">
        <f t="shared" si="113"/>
        <v>73975</v>
      </c>
      <c r="H384" s="194">
        <f t="shared" si="114"/>
        <v>0</v>
      </c>
      <c r="I384" s="192"/>
      <c r="J384" s="192"/>
      <c r="K384" s="192"/>
      <c r="L384" s="194">
        <f t="shared" si="115"/>
        <v>73975</v>
      </c>
      <c r="M384" s="192"/>
      <c r="N384" s="192"/>
      <c r="O384" s="192"/>
      <c r="P384" s="184">
        <v>73975</v>
      </c>
    </row>
    <row r="385" spans="1:16" s="6" customFormat="1" ht="12.75">
      <c r="A385" s="641"/>
      <c r="B385" s="21" t="s">
        <v>145</v>
      </c>
      <c r="C385" s="22" t="s">
        <v>580</v>
      </c>
      <c r="D385" s="194">
        <f t="shared" si="110"/>
        <v>13055</v>
      </c>
      <c r="E385" s="194">
        <f t="shared" si="111"/>
        <v>13055</v>
      </c>
      <c r="F385" s="194">
        <f t="shared" si="112"/>
        <v>0</v>
      </c>
      <c r="G385" s="194">
        <f t="shared" si="113"/>
        <v>13055</v>
      </c>
      <c r="H385" s="194">
        <f t="shared" si="114"/>
        <v>13055</v>
      </c>
      <c r="I385" s="192"/>
      <c r="J385" s="192"/>
      <c r="K385" s="192">
        <v>13055</v>
      </c>
      <c r="L385" s="194">
        <f t="shared" si="115"/>
        <v>0</v>
      </c>
      <c r="M385" s="192"/>
      <c r="N385" s="192"/>
      <c r="O385" s="192"/>
      <c r="P385" s="184"/>
    </row>
    <row r="386" spans="1:16" s="6" customFormat="1" ht="12.75">
      <c r="A386" s="641"/>
      <c r="B386" s="21" t="s">
        <v>749</v>
      </c>
      <c r="C386" s="22" t="s">
        <v>538</v>
      </c>
      <c r="D386" s="194">
        <f t="shared" si="110"/>
        <v>5490</v>
      </c>
      <c r="E386" s="194">
        <f t="shared" si="111"/>
        <v>0</v>
      </c>
      <c r="F386" s="194">
        <f t="shared" si="112"/>
        <v>5490</v>
      </c>
      <c r="G386" s="194">
        <f t="shared" si="113"/>
        <v>5490</v>
      </c>
      <c r="H386" s="194">
        <f t="shared" si="114"/>
        <v>0</v>
      </c>
      <c r="I386" s="192"/>
      <c r="J386" s="192"/>
      <c r="K386" s="192"/>
      <c r="L386" s="194">
        <f t="shared" si="115"/>
        <v>5490</v>
      </c>
      <c r="M386" s="192"/>
      <c r="N386" s="192"/>
      <c r="O386" s="192"/>
      <c r="P386" s="184">
        <v>5490</v>
      </c>
    </row>
    <row r="387" spans="1:16" s="6" customFormat="1" ht="12.75">
      <c r="A387" s="641"/>
      <c r="B387" s="21" t="s">
        <v>749</v>
      </c>
      <c r="C387" s="22" t="s">
        <v>581</v>
      </c>
      <c r="D387" s="194">
        <f t="shared" si="110"/>
        <v>969</v>
      </c>
      <c r="E387" s="194">
        <f t="shared" si="111"/>
        <v>969</v>
      </c>
      <c r="F387" s="194">
        <f t="shared" si="112"/>
        <v>0</v>
      </c>
      <c r="G387" s="194">
        <f t="shared" si="113"/>
        <v>969</v>
      </c>
      <c r="H387" s="194">
        <f t="shared" si="114"/>
        <v>969</v>
      </c>
      <c r="I387" s="192"/>
      <c r="J387" s="192"/>
      <c r="K387" s="192">
        <v>969</v>
      </c>
      <c r="L387" s="194">
        <f t="shared" si="115"/>
        <v>0</v>
      </c>
      <c r="M387" s="192"/>
      <c r="N387" s="192"/>
      <c r="O387" s="192"/>
      <c r="P387" s="184"/>
    </row>
    <row r="388" spans="1:16" s="6" customFormat="1" ht="12.75">
      <c r="A388" s="641"/>
      <c r="B388" s="23" t="s">
        <v>810</v>
      </c>
      <c r="C388" s="22" t="s">
        <v>632</v>
      </c>
      <c r="D388" s="194">
        <f t="shared" si="110"/>
        <v>4301</v>
      </c>
      <c r="E388" s="194">
        <f t="shared" si="111"/>
        <v>0</v>
      </c>
      <c r="F388" s="194">
        <f t="shared" si="112"/>
        <v>4301</v>
      </c>
      <c r="G388" s="194">
        <f t="shared" si="113"/>
        <v>4301</v>
      </c>
      <c r="H388" s="194">
        <f t="shared" si="114"/>
        <v>0</v>
      </c>
      <c r="I388" s="192"/>
      <c r="J388" s="192"/>
      <c r="K388" s="192"/>
      <c r="L388" s="194">
        <f t="shared" si="115"/>
        <v>4301</v>
      </c>
      <c r="M388" s="192"/>
      <c r="N388" s="192"/>
      <c r="O388" s="192"/>
      <c r="P388" s="184">
        <v>4301</v>
      </c>
    </row>
    <row r="389" spans="1:16" s="6" customFormat="1" ht="12.75">
      <c r="A389" s="641"/>
      <c r="B389" s="23" t="s">
        <v>810</v>
      </c>
      <c r="C389" s="22" t="s">
        <v>631</v>
      </c>
      <c r="D389" s="194">
        <f t="shared" si="110"/>
        <v>759</v>
      </c>
      <c r="E389" s="194">
        <f t="shared" si="111"/>
        <v>759</v>
      </c>
      <c r="F389" s="194">
        <f t="shared" si="112"/>
        <v>0</v>
      </c>
      <c r="G389" s="194">
        <f t="shared" si="113"/>
        <v>759</v>
      </c>
      <c r="H389" s="194">
        <f t="shared" si="114"/>
        <v>759</v>
      </c>
      <c r="I389" s="192"/>
      <c r="J389" s="192"/>
      <c r="K389" s="192">
        <v>759</v>
      </c>
      <c r="L389" s="194">
        <f t="shared" si="115"/>
        <v>0</v>
      </c>
      <c r="M389" s="192"/>
      <c r="N389" s="192"/>
      <c r="O389" s="192"/>
      <c r="P389" s="184"/>
    </row>
    <row r="390" spans="1:16" s="6" customFormat="1" ht="12.75">
      <c r="A390" s="641"/>
      <c r="B390" s="23" t="s">
        <v>823</v>
      </c>
      <c r="C390" s="22" t="s">
        <v>540</v>
      </c>
      <c r="D390" s="194">
        <f t="shared" si="110"/>
        <v>126541</v>
      </c>
      <c r="E390" s="194">
        <f t="shared" si="111"/>
        <v>0</v>
      </c>
      <c r="F390" s="194">
        <f t="shared" si="112"/>
        <v>126541</v>
      </c>
      <c r="G390" s="194">
        <f t="shared" si="113"/>
        <v>126541</v>
      </c>
      <c r="H390" s="194">
        <f t="shared" si="114"/>
        <v>0</v>
      </c>
      <c r="I390" s="192"/>
      <c r="J390" s="192"/>
      <c r="K390" s="192"/>
      <c r="L390" s="194">
        <f t="shared" si="115"/>
        <v>126541</v>
      </c>
      <c r="M390" s="192"/>
      <c r="N390" s="192"/>
      <c r="O390" s="192"/>
      <c r="P390" s="184">
        <v>126541</v>
      </c>
    </row>
    <row r="391" spans="1:16" s="6" customFormat="1" ht="12.75">
      <c r="A391" s="641"/>
      <c r="B391" s="23" t="s">
        <v>823</v>
      </c>
      <c r="C391" s="22" t="s">
        <v>582</v>
      </c>
      <c r="D391" s="194">
        <f t="shared" si="110"/>
        <v>22331</v>
      </c>
      <c r="E391" s="194">
        <f t="shared" si="111"/>
        <v>22331</v>
      </c>
      <c r="F391" s="194">
        <f t="shared" si="112"/>
        <v>0</v>
      </c>
      <c r="G391" s="194">
        <f t="shared" si="113"/>
        <v>22331</v>
      </c>
      <c r="H391" s="194">
        <f t="shared" si="114"/>
        <v>22331</v>
      </c>
      <c r="I391" s="192"/>
      <c r="J391" s="192"/>
      <c r="K391" s="192">
        <v>22331</v>
      </c>
      <c r="L391" s="194">
        <f t="shared" si="115"/>
        <v>0</v>
      </c>
      <c r="M391" s="192"/>
      <c r="N391" s="192"/>
      <c r="O391" s="192"/>
      <c r="P391" s="184"/>
    </row>
    <row r="392" spans="1:16" s="6" customFormat="1" ht="12.75">
      <c r="A392" s="641"/>
      <c r="B392" s="23" t="s">
        <v>97</v>
      </c>
      <c r="C392" s="22" t="s">
        <v>633</v>
      </c>
      <c r="D392" s="194">
        <f t="shared" si="110"/>
        <v>816</v>
      </c>
      <c r="E392" s="194">
        <f t="shared" si="111"/>
        <v>0</v>
      </c>
      <c r="F392" s="194">
        <f t="shared" si="112"/>
        <v>816</v>
      </c>
      <c r="G392" s="194">
        <f t="shared" si="113"/>
        <v>816</v>
      </c>
      <c r="H392" s="194">
        <f t="shared" si="114"/>
        <v>0</v>
      </c>
      <c r="I392" s="192"/>
      <c r="J392" s="192"/>
      <c r="K392" s="192"/>
      <c r="L392" s="194">
        <f t="shared" si="115"/>
        <v>816</v>
      </c>
      <c r="M392" s="192"/>
      <c r="N392" s="192"/>
      <c r="O392" s="192"/>
      <c r="P392" s="184">
        <v>816</v>
      </c>
    </row>
    <row r="393" spans="1:16" s="6" customFormat="1" ht="12.75">
      <c r="A393" s="641"/>
      <c r="B393" s="23" t="s">
        <v>97</v>
      </c>
      <c r="C393" s="22" t="s">
        <v>634</v>
      </c>
      <c r="D393" s="194">
        <f t="shared" si="110"/>
        <v>144</v>
      </c>
      <c r="E393" s="194">
        <f t="shared" si="111"/>
        <v>144</v>
      </c>
      <c r="F393" s="194">
        <f t="shared" si="112"/>
        <v>0</v>
      </c>
      <c r="G393" s="194">
        <f t="shared" si="113"/>
        <v>144</v>
      </c>
      <c r="H393" s="194">
        <f t="shared" si="114"/>
        <v>144</v>
      </c>
      <c r="I393" s="192"/>
      <c r="J393" s="192"/>
      <c r="K393" s="192">
        <v>144</v>
      </c>
      <c r="L393" s="194">
        <f t="shared" si="115"/>
        <v>0</v>
      </c>
      <c r="M393" s="192"/>
      <c r="N393" s="192"/>
      <c r="O393" s="192"/>
      <c r="P393" s="184"/>
    </row>
    <row r="394" spans="1:16" s="6" customFormat="1" ht="13.5" customHeight="1">
      <c r="A394" s="641"/>
      <c r="B394" s="21" t="s">
        <v>560</v>
      </c>
      <c r="C394" s="22" t="s">
        <v>635</v>
      </c>
      <c r="D394" s="194">
        <f t="shared" si="110"/>
        <v>2738</v>
      </c>
      <c r="E394" s="194">
        <f t="shared" si="111"/>
        <v>0</v>
      </c>
      <c r="F394" s="194">
        <f t="shared" si="112"/>
        <v>2738</v>
      </c>
      <c r="G394" s="194">
        <f t="shared" si="113"/>
        <v>2738</v>
      </c>
      <c r="H394" s="194">
        <f t="shared" si="114"/>
        <v>0</v>
      </c>
      <c r="I394" s="192"/>
      <c r="J394" s="192"/>
      <c r="K394" s="192"/>
      <c r="L394" s="194">
        <f t="shared" si="115"/>
        <v>2738</v>
      </c>
      <c r="M394" s="192"/>
      <c r="N394" s="192"/>
      <c r="O394" s="192"/>
      <c r="P394" s="184">
        <v>2738</v>
      </c>
    </row>
    <row r="395" spans="1:16" s="6" customFormat="1" ht="12.75" customHeight="1">
      <c r="A395" s="641"/>
      <c r="B395" s="21" t="s">
        <v>560</v>
      </c>
      <c r="C395" s="22" t="s">
        <v>636</v>
      </c>
      <c r="D395" s="194">
        <f t="shared" si="110"/>
        <v>483</v>
      </c>
      <c r="E395" s="194">
        <f t="shared" si="111"/>
        <v>483</v>
      </c>
      <c r="F395" s="194">
        <f t="shared" si="112"/>
        <v>0</v>
      </c>
      <c r="G395" s="194">
        <f t="shared" si="113"/>
        <v>483</v>
      </c>
      <c r="H395" s="194">
        <f t="shared" si="114"/>
        <v>483</v>
      </c>
      <c r="I395" s="192"/>
      <c r="J395" s="192"/>
      <c r="K395" s="192">
        <v>483</v>
      </c>
      <c r="L395" s="194">
        <f t="shared" si="115"/>
        <v>0</v>
      </c>
      <c r="M395" s="192"/>
      <c r="N395" s="192"/>
      <c r="O395" s="192"/>
      <c r="P395" s="184"/>
    </row>
    <row r="396" spans="1:16" s="6" customFormat="1" ht="12.75">
      <c r="A396" s="641"/>
      <c r="B396" s="21" t="s">
        <v>99</v>
      </c>
      <c r="C396" s="22" t="s">
        <v>541</v>
      </c>
      <c r="D396" s="194">
        <f t="shared" si="110"/>
        <v>204</v>
      </c>
      <c r="E396" s="194">
        <f t="shared" si="111"/>
        <v>0</v>
      </c>
      <c r="F396" s="194">
        <f t="shared" si="112"/>
        <v>204</v>
      </c>
      <c r="G396" s="194">
        <f t="shared" si="113"/>
        <v>204</v>
      </c>
      <c r="H396" s="194">
        <f t="shared" si="114"/>
        <v>0</v>
      </c>
      <c r="I396" s="192"/>
      <c r="J396" s="192"/>
      <c r="K396" s="192"/>
      <c r="L396" s="194">
        <f t="shared" si="115"/>
        <v>204</v>
      </c>
      <c r="M396" s="192"/>
      <c r="N396" s="192"/>
      <c r="O396" s="192"/>
      <c r="P396" s="184">
        <v>204</v>
      </c>
    </row>
    <row r="397" spans="1:16" s="6" customFormat="1" ht="12.75">
      <c r="A397" s="641"/>
      <c r="B397" s="21" t="s">
        <v>99</v>
      </c>
      <c r="C397" s="22" t="s">
        <v>583</v>
      </c>
      <c r="D397" s="194">
        <f t="shared" si="110"/>
        <v>36</v>
      </c>
      <c r="E397" s="194">
        <f t="shared" si="111"/>
        <v>36</v>
      </c>
      <c r="F397" s="194">
        <f t="shared" si="112"/>
        <v>0</v>
      </c>
      <c r="G397" s="194">
        <f t="shared" si="113"/>
        <v>36</v>
      </c>
      <c r="H397" s="194">
        <f t="shared" si="114"/>
        <v>36</v>
      </c>
      <c r="I397" s="192"/>
      <c r="J397" s="192"/>
      <c r="K397" s="192">
        <v>36</v>
      </c>
      <c r="L397" s="194">
        <f t="shared" si="115"/>
        <v>0</v>
      </c>
      <c r="M397" s="192"/>
      <c r="N397" s="192"/>
      <c r="O397" s="192"/>
      <c r="P397" s="184"/>
    </row>
    <row r="398" spans="1:16" s="6" customFormat="1" ht="12.75">
      <c r="A398" s="641"/>
      <c r="B398" s="21" t="s">
        <v>697</v>
      </c>
      <c r="C398" s="22" t="s">
        <v>549</v>
      </c>
      <c r="D398" s="194">
        <f t="shared" si="110"/>
        <v>3292</v>
      </c>
      <c r="E398" s="194">
        <f t="shared" si="111"/>
        <v>0</v>
      </c>
      <c r="F398" s="194">
        <f t="shared" si="112"/>
        <v>3292</v>
      </c>
      <c r="G398" s="194">
        <f t="shared" si="113"/>
        <v>3292</v>
      </c>
      <c r="H398" s="194">
        <f t="shared" si="114"/>
        <v>0</v>
      </c>
      <c r="I398" s="192"/>
      <c r="J398" s="192"/>
      <c r="K398" s="192"/>
      <c r="L398" s="194">
        <f t="shared" si="115"/>
        <v>3292</v>
      </c>
      <c r="M398" s="192"/>
      <c r="N398" s="192"/>
      <c r="O398" s="192"/>
      <c r="P398" s="184">
        <v>3292</v>
      </c>
    </row>
    <row r="399" spans="1:16" s="6" customFormat="1" ht="13.5" thickBot="1">
      <c r="A399" s="674"/>
      <c r="B399" s="396" t="s">
        <v>697</v>
      </c>
      <c r="C399" s="370" t="s">
        <v>637</v>
      </c>
      <c r="D399" s="371">
        <f t="shared" si="110"/>
        <v>581</v>
      </c>
      <c r="E399" s="371">
        <f t="shared" si="111"/>
        <v>581</v>
      </c>
      <c r="F399" s="371">
        <f t="shared" si="112"/>
        <v>0</v>
      </c>
      <c r="G399" s="371">
        <f t="shared" si="113"/>
        <v>581</v>
      </c>
      <c r="H399" s="371">
        <f t="shared" si="114"/>
        <v>581</v>
      </c>
      <c r="I399" s="372"/>
      <c r="J399" s="372"/>
      <c r="K399" s="372">
        <v>581</v>
      </c>
      <c r="L399" s="371">
        <f t="shared" si="115"/>
        <v>0</v>
      </c>
      <c r="M399" s="372"/>
      <c r="N399" s="372"/>
      <c r="O399" s="372"/>
      <c r="P399" s="373"/>
    </row>
    <row r="400" spans="1:16" s="6" customFormat="1" ht="14.25" customHeight="1">
      <c r="A400" s="641" t="s">
        <v>640</v>
      </c>
      <c r="B400" s="648" t="s">
        <v>645</v>
      </c>
      <c r="C400" s="648"/>
      <c r="D400" s="648"/>
      <c r="E400" s="648"/>
      <c r="F400" s="648"/>
      <c r="G400" s="648"/>
      <c r="H400" s="648"/>
      <c r="I400" s="648"/>
      <c r="J400" s="648"/>
      <c r="K400" s="648"/>
      <c r="L400" s="648"/>
      <c r="M400" s="648"/>
      <c r="N400" s="648"/>
      <c r="O400" s="648"/>
      <c r="P400" s="649"/>
    </row>
    <row r="401" spans="1:16" s="6" customFormat="1" ht="12.75" customHeight="1">
      <c r="A401" s="641"/>
      <c r="B401" s="637" t="s">
        <v>0</v>
      </c>
      <c r="C401" s="638"/>
      <c r="D401" s="638"/>
      <c r="E401" s="638"/>
      <c r="F401" s="638"/>
      <c r="G401" s="638"/>
      <c r="H401" s="638"/>
      <c r="I401" s="638"/>
      <c r="J401" s="638"/>
      <c r="K401" s="638"/>
      <c r="L401" s="638"/>
      <c r="M401" s="638"/>
      <c r="N401" s="638"/>
      <c r="O401" s="638"/>
      <c r="P401" s="639"/>
    </row>
    <row r="402" spans="1:16" s="6" customFormat="1" ht="18" customHeight="1">
      <c r="A402" s="641"/>
      <c r="B402" s="40" t="s">
        <v>277</v>
      </c>
      <c r="C402" s="190" t="s">
        <v>646</v>
      </c>
      <c r="D402" s="136">
        <f>D403+D404</f>
        <v>56767</v>
      </c>
      <c r="E402" s="136">
        <f aca="true" t="shared" si="116" ref="E402:P402">E403+E404</f>
        <v>0</v>
      </c>
      <c r="F402" s="136">
        <f t="shared" si="116"/>
        <v>56767</v>
      </c>
      <c r="G402" s="136">
        <f>G403+G404</f>
        <v>16756</v>
      </c>
      <c r="H402" s="136">
        <f t="shared" si="116"/>
        <v>0</v>
      </c>
      <c r="I402" s="136">
        <f t="shared" si="116"/>
        <v>0</v>
      </c>
      <c r="J402" s="136">
        <f t="shared" si="116"/>
        <v>0</v>
      </c>
      <c r="K402" s="136">
        <f t="shared" si="116"/>
        <v>0</v>
      </c>
      <c r="L402" s="136">
        <f t="shared" si="116"/>
        <v>16756</v>
      </c>
      <c r="M402" s="136">
        <f t="shared" si="116"/>
        <v>0</v>
      </c>
      <c r="N402" s="136">
        <f t="shared" si="116"/>
        <v>0</v>
      </c>
      <c r="O402" s="136">
        <f t="shared" si="116"/>
        <v>0</v>
      </c>
      <c r="P402" s="191">
        <f t="shared" si="116"/>
        <v>16756</v>
      </c>
    </row>
    <row r="403" spans="1:16" s="6" customFormat="1" ht="17.25" customHeight="1">
      <c r="A403" s="641"/>
      <c r="B403" s="4" t="s">
        <v>882</v>
      </c>
      <c r="C403" s="4"/>
      <c r="D403" s="194">
        <f aca="true" t="shared" si="117" ref="D403:D408">F403</f>
        <v>40011</v>
      </c>
      <c r="E403" s="194"/>
      <c r="F403" s="194">
        <v>40011</v>
      </c>
      <c r="G403" s="194"/>
      <c r="H403" s="194">
        <f>I403+J403+K403</f>
        <v>0</v>
      </c>
      <c r="I403" s="192"/>
      <c r="J403" s="192"/>
      <c r="K403" s="192"/>
      <c r="L403" s="194">
        <f>P403+O403+N403+M403</f>
        <v>0</v>
      </c>
      <c r="M403" s="192"/>
      <c r="N403" s="192"/>
      <c r="O403" s="192"/>
      <c r="P403" s="184"/>
    </row>
    <row r="404" spans="1:16" s="6" customFormat="1" ht="16.5" customHeight="1">
      <c r="A404" s="641"/>
      <c r="B404" s="392" t="s">
        <v>872</v>
      </c>
      <c r="C404" s="392"/>
      <c r="D404" s="365">
        <f t="shared" si="117"/>
        <v>16756</v>
      </c>
      <c r="E404" s="365"/>
      <c r="F404" s="365">
        <f>L404</f>
        <v>16756</v>
      </c>
      <c r="G404" s="365">
        <f>L404</f>
        <v>16756</v>
      </c>
      <c r="H404" s="365">
        <f>I404+J404+K404</f>
        <v>0</v>
      </c>
      <c r="I404" s="393"/>
      <c r="J404" s="393"/>
      <c r="K404" s="393"/>
      <c r="L404" s="365">
        <f>P404</f>
        <v>16756</v>
      </c>
      <c r="M404" s="393"/>
      <c r="N404" s="393"/>
      <c r="O404" s="393"/>
      <c r="P404" s="184">
        <f>SUM(P405:P408)</f>
        <v>16756</v>
      </c>
    </row>
    <row r="405" spans="1:16" s="6" customFormat="1" ht="13.5" customHeight="1">
      <c r="A405" s="641"/>
      <c r="B405" s="21" t="s">
        <v>749</v>
      </c>
      <c r="C405" s="195" t="s">
        <v>647</v>
      </c>
      <c r="D405" s="194">
        <f t="shared" si="117"/>
        <v>3611</v>
      </c>
      <c r="E405" s="198"/>
      <c r="F405" s="194">
        <f>L405</f>
        <v>3611</v>
      </c>
      <c r="G405" s="194">
        <f>L405</f>
        <v>3611</v>
      </c>
      <c r="H405" s="194">
        <f>I405+J405+K405</f>
        <v>0</v>
      </c>
      <c r="I405" s="196"/>
      <c r="J405" s="196"/>
      <c r="K405" s="196"/>
      <c r="L405" s="194">
        <f>P405</f>
        <v>3611</v>
      </c>
      <c r="M405" s="196"/>
      <c r="N405" s="196"/>
      <c r="O405" s="196"/>
      <c r="P405" s="184">
        <f>'Z 2 '!G651</f>
        <v>3611</v>
      </c>
    </row>
    <row r="406" spans="1:16" s="6" customFormat="1" ht="15" customHeight="1">
      <c r="A406" s="641"/>
      <c r="B406" s="23" t="s">
        <v>823</v>
      </c>
      <c r="C406" s="195" t="s">
        <v>648</v>
      </c>
      <c r="D406" s="194">
        <f t="shared" si="117"/>
        <v>9920</v>
      </c>
      <c r="E406" s="198"/>
      <c r="F406" s="194">
        <f>L406</f>
        <v>9920</v>
      </c>
      <c r="G406" s="194">
        <f>L406</f>
        <v>9920</v>
      </c>
      <c r="H406" s="194">
        <f>I406+J406+K406</f>
        <v>0</v>
      </c>
      <c r="I406" s="196"/>
      <c r="J406" s="196"/>
      <c r="K406" s="196"/>
      <c r="L406" s="194">
        <f>P406</f>
        <v>9920</v>
      </c>
      <c r="M406" s="196"/>
      <c r="N406" s="196"/>
      <c r="O406" s="196"/>
      <c r="P406" s="184">
        <f>'Z 2 '!G652</f>
        <v>9920</v>
      </c>
    </row>
    <row r="407" spans="1:16" s="6" customFormat="1" ht="15" customHeight="1">
      <c r="A407" s="641"/>
      <c r="B407" s="21" t="s">
        <v>99</v>
      </c>
      <c r="C407" s="4" t="s">
        <v>564</v>
      </c>
      <c r="D407" s="194">
        <f t="shared" si="117"/>
        <v>150</v>
      </c>
      <c r="E407" s="194"/>
      <c r="F407" s="194">
        <f>L407</f>
        <v>150</v>
      </c>
      <c r="G407" s="194">
        <f>L407</f>
        <v>150</v>
      </c>
      <c r="H407" s="194">
        <f>I407+J407+K407</f>
        <v>0</v>
      </c>
      <c r="I407" s="192"/>
      <c r="J407" s="192"/>
      <c r="K407" s="192"/>
      <c r="L407" s="194">
        <f>P407</f>
        <v>150</v>
      </c>
      <c r="M407" s="192"/>
      <c r="N407" s="192"/>
      <c r="O407" s="192"/>
      <c r="P407" s="184">
        <f>'Z 2 '!G655</f>
        <v>150</v>
      </c>
    </row>
    <row r="408" spans="1:16" s="6" customFormat="1" ht="15.75" customHeight="1" thickBot="1">
      <c r="A408" s="641"/>
      <c r="B408" s="23" t="s">
        <v>697</v>
      </c>
      <c r="C408" s="195" t="s">
        <v>565</v>
      </c>
      <c r="D408" s="198">
        <f t="shared" si="117"/>
        <v>3075</v>
      </c>
      <c r="E408" s="198"/>
      <c r="F408" s="198">
        <f>L408</f>
        <v>3075</v>
      </c>
      <c r="G408" s="198">
        <f>L408</f>
        <v>3075</v>
      </c>
      <c r="H408" s="198"/>
      <c r="I408" s="196"/>
      <c r="J408" s="196"/>
      <c r="K408" s="196"/>
      <c r="L408" s="198">
        <f>P408</f>
        <v>3075</v>
      </c>
      <c r="M408" s="196"/>
      <c r="N408" s="196"/>
      <c r="O408" s="196"/>
      <c r="P408" s="186">
        <f>'Z 2 '!G656</f>
        <v>3075</v>
      </c>
    </row>
    <row r="409" spans="1:16" s="6" customFormat="1" ht="26.25" customHeight="1" thickBot="1">
      <c r="A409" s="680" t="s">
        <v>885</v>
      </c>
      <c r="B409" s="681"/>
      <c r="C409" s="682"/>
      <c r="D409" s="374">
        <f aca="true" t="shared" si="118" ref="D409:P409">D11+D50</f>
        <v>17168106</v>
      </c>
      <c r="E409" s="374">
        <f t="shared" si="118"/>
        <v>5306184</v>
      </c>
      <c r="F409" s="374">
        <f t="shared" si="118"/>
        <v>11861922</v>
      </c>
      <c r="G409" s="374">
        <f t="shared" si="118"/>
        <v>7709562</v>
      </c>
      <c r="H409" s="374">
        <f t="shared" si="118"/>
        <v>2690418</v>
      </c>
      <c r="I409" s="374">
        <f t="shared" si="118"/>
        <v>0</v>
      </c>
      <c r="J409" s="374">
        <f t="shared" si="118"/>
        <v>0</v>
      </c>
      <c r="K409" s="374">
        <f t="shared" si="118"/>
        <v>2690418</v>
      </c>
      <c r="L409" s="374">
        <f t="shared" si="118"/>
        <v>5019144</v>
      </c>
      <c r="M409" s="374">
        <f t="shared" si="118"/>
        <v>0</v>
      </c>
      <c r="N409" s="374">
        <f t="shared" si="118"/>
        <v>0</v>
      </c>
      <c r="O409" s="374">
        <f t="shared" si="118"/>
        <v>0</v>
      </c>
      <c r="P409" s="185">
        <f t="shared" si="118"/>
        <v>5019144</v>
      </c>
    </row>
    <row r="410" spans="1:16" ht="13.5" customHeight="1">
      <c r="A410" s="25"/>
      <c r="B410" s="19"/>
      <c r="C410" s="19"/>
      <c r="D410" s="44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5.75" customHeight="1">
      <c r="A411" s="25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8"/>
      <c r="M411" s="38"/>
      <c r="N411" s="38"/>
      <c r="O411" s="19"/>
      <c r="P411" s="19"/>
    </row>
    <row r="412" spans="1:16" ht="24.75" customHeight="1">
      <c r="A412" s="25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  <row r="1230" ht="12.75">
      <c r="A1230" s="6"/>
    </row>
    <row r="1231" ht="12.75">
      <c r="A1231" s="6"/>
    </row>
    <row r="1232" ht="12.75">
      <c r="A1232" s="6"/>
    </row>
    <row r="1233" ht="12.75">
      <c r="A1233" s="6"/>
    </row>
    <row r="1234" ht="12.75">
      <c r="A1234" s="6"/>
    </row>
    <row r="1235" ht="12.75">
      <c r="A1235" s="6"/>
    </row>
    <row r="1236" ht="12.75">
      <c r="A1236" s="6"/>
    </row>
    <row r="1237" ht="12.75">
      <c r="A1237" s="6"/>
    </row>
    <row r="1238" ht="12.75">
      <c r="A1238" s="6"/>
    </row>
    <row r="1239" ht="12.75">
      <c r="A1239" s="6"/>
    </row>
    <row r="1240" ht="12.75">
      <c r="A1240" s="6"/>
    </row>
    <row r="1241" ht="12.75">
      <c r="A1241" s="6"/>
    </row>
    <row r="1242" ht="12.75">
      <c r="A1242" s="6"/>
    </row>
    <row r="1243" ht="12.75">
      <c r="A1243" s="6"/>
    </row>
    <row r="1244" ht="12.75">
      <c r="A1244" s="6"/>
    </row>
    <row r="1245" ht="12.75">
      <c r="A1245" s="6"/>
    </row>
    <row r="1246" ht="12.75">
      <c r="A1246" s="6"/>
    </row>
    <row r="1247" ht="12.75">
      <c r="A1247" s="6"/>
    </row>
    <row r="1248" ht="12.75">
      <c r="A1248" s="6"/>
    </row>
    <row r="1249" ht="12.75">
      <c r="A1249" s="6"/>
    </row>
    <row r="1250" ht="12.75">
      <c r="A1250" s="6"/>
    </row>
    <row r="1251" ht="12.75">
      <c r="A1251" s="6"/>
    </row>
    <row r="1252" ht="12.75">
      <c r="A1252" s="6"/>
    </row>
    <row r="1253" ht="12.75">
      <c r="A1253" s="6"/>
    </row>
    <row r="1254" ht="12.75">
      <c r="A1254" s="6"/>
    </row>
    <row r="1255" ht="12.75">
      <c r="A1255" s="6"/>
    </row>
    <row r="1256" ht="12.75">
      <c r="A1256" s="6"/>
    </row>
    <row r="1257" ht="12.75">
      <c r="A1257" s="6"/>
    </row>
    <row r="1258" ht="12.75">
      <c r="A1258" s="6"/>
    </row>
    <row r="1259" ht="12.75">
      <c r="A1259" s="6"/>
    </row>
    <row r="1260" ht="12.75">
      <c r="A1260" s="6"/>
    </row>
    <row r="1261" ht="12.75">
      <c r="A1261" s="6"/>
    </row>
    <row r="1262" ht="12.75">
      <c r="A1262" s="6"/>
    </row>
    <row r="1263" ht="12.75">
      <c r="A1263" s="6"/>
    </row>
    <row r="1264" ht="12.75">
      <c r="A1264" s="6"/>
    </row>
    <row r="1265" ht="12.75">
      <c r="A1265" s="6"/>
    </row>
    <row r="1266" ht="12.75">
      <c r="A1266" s="6"/>
    </row>
    <row r="1267" ht="12.75">
      <c r="A1267" s="6"/>
    </row>
    <row r="1268" ht="12.75">
      <c r="A1268" s="6"/>
    </row>
    <row r="1269" ht="12.75">
      <c r="A1269" s="6"/>
    </row>
    <row r="1270" ht="12.75">
      <c r="A1270" s="6"/>
    </row>
    <row r="1271" ht="12.75">
      <c r="A1271" s="6"/>
    </row>
    <row r="1272" ht="12.75">
      <c r="A1272" s="6"/>
    </row>
    <row r="1273" ht="12.75">
      <c r="A1273" s="6"/>
    </row>
    <row r="1274" ht="12.75">
      <c r="A1274" s="6"/>
    </row>
    <row r="1275" ht="12.75">
      <c r="A1275" s="6"/>
    </row>
    <row r="1276" ht="12.75">
      <c r="A1276" s="6"/>
    </row>
    <row r="1277" ht="12.75">
      <c r="A1277" s="6"/>
    </row>
    <row r="1278" ht="12.75">
      <c r="A1278" s="6"/>
    </row>
    <row r="1279" ht="12.75">
      <c r="A1279" s="6"/>
    </row>
    <row r="1280" ht="12.75">
      <c r="A1280" s="6"/>
    </row>
    <row r="1281" ht="12.75">
      <c r="A1281" s="6"/>
    </row>
    <row r="1282" ht="12.75">
      <c r="A1282" s="6"/>
    </row>
    <row r="1283" ht="12.75">
      <c r="A1283" s="6"/>
    </row>
    <row r="1284" ht="12.75">
      <c r="A1284" s="6"/>
    </row>
    <row r="1285" ht="12.75">
      <c r="A1285" s="6"/>
    </row>
    <row r="1286" ht="12.75">
      <c r="A1286" s="6"/>
    </row>
    <row r="1287" ht="12.75">
      <c r="A1287" s="6"/>
    </row>
    <row r="1288" ht="12.75">
      <c r="A1288" s="6"/>
    </row>
    <row r="1289" ht="12.75">
      <c r="A1289" s="6"/>
    </row>
    <row r="1290" ht="12.75">
      <c r="A1290" s="6"/>
    </row>
    <row r="1291" ht="12.75">
      <c r="A1291" s="6"/>
    </row>
    <row r="1292" ht="12.75">
      <c r="A1292" s="6"/>
    </row>
    <row r="1293" ht="12.75">
      <c r="A1293" s="6"/>
    </row>
    <row r="1294" ht="12.75">
      <c r="A1294" s="6"/>
    </row>
    <row r="1295" ht="12.75">
      <c r="A1295" s="6"/>
    </row>
    <row r="1296" ht="12.75">
      <c r="A1296" s="6"/>
    </row>
    <row r="1297" ht="12.75">
      <c r="A1297" s="6"/>
    </row>
    <row r="1298" ht="12.75">
      <c r="A1298" s="6"/>
    </row>
    <row r="1299" ht="12.75">
      <c r="A1299" s="6"/>
    </row>
    <row r="1300" ht="12.75">
      <c r="A1300" s="6"/>
    </row>
    <row r="1301" ht="12.75">
      <c r="A1301" s="6"/>
    </row>
    <row r="1302" ht="12.75">
      <c r="A1302" s="6"/>
    </row>
    <row r="1303" ht="12.75">
      <c r="A1303" s="6"/>
    </row>
    <row r="1304" ht="12.75">
      <c r="A1304" s="6"/>
    </row>
    <row r="1305" ht="12.75">
      <c r="A1305" s="6"/>
    </row>
    <row r="1306" ht="12.75">
      <c r="A1306" s="6"/>
    </row>
    <row r="1307" ht="12.75">
      <c r="A1307" s="6"/>
    </row>
    <row r="1308" ht="12.75">
      <c r="A1308" s="6"/>
    </row>
    <row r="1309" ht="12.75">
      <c r="A1309" s="6"/>
    </row>
    <row r="1310" ht="12.75">
      <c r="A1310" s="6"/>
    </row>
    <row r="1311" ht="12.75">
      <c r="A1311" s="6"/>
    </row>
    <row r="1312" ht="12.75">
      <c r="A1312" s="6"/>
    </row>
    <row r="1313" ht="12.75">
      <c r="A1313" s="6"/>
    </row>
    <row r="1314" ht="12.75">
      <c r="A1314" s="6"/>
    </row>
    <row r="1315" ht="12.75">
      <c r="A1315" s="6"/>
    </row>
    <row r="1316" ht="12.75">
      <c r="A1316" s="6"/>
    </row>
    <row r="1317" ht="12.75">
      <c r="A1317" s="6"/>
    </row>
    <row r="1318" ht="12.75">
      <c r="A1318" s="6"/>
    </row>
    <row r="1319" ht="12.75">
      <c r="A1319" s="6"/>
    </row>
    <row r="1320" ht="12.75">
      <c r="A1320" s="6"/>
    </row>
    <row r="1321" ht="12.75">
      <c r="A1321" s="6"/>
    </row>
    <row r="1322" ht="12.75">
      <c r="A1322" s="6"/>
    </row>
    <row r="1323" ht="12.75">
      <c r="A1323" s="6"/>
    </row>
    <row r="1324" ht="12.75">
      <c r="A1324" s="6"/>
    </row>
    <row r="1325" ht="12.75">
      <c r="A1325" s="6"/>
    </row>
    <row r="1326" ht="12.75">
      <c r="A1326" s="6"/>
    </row>
    <row r="1327" ht="12.75">
      <c r="A1327" s="6"/>
    </row>
    <row r="1328" ht="12.75">
      <c r="A1328" s="6"/>
    </row>
    <row r="1329" ht="12.75">
      <c r="A1329" s="6"/>
    </row>
    <row r="1330" ht="12.75">
      <c r="A1330" s="6"/>
    </row>
    <row r="1331" ht="12.75">
      <c r="A1331" s="6"/>
    </row>
    <row r="1332" ht="12.75">
      <c r="A1332" s="6"/>
    </row>
    <row r="1333" ht="12.75">
      <c r="A1333" s="6"/>
    </row>
    <row r="1334" ht="12.75">
      <c r="A1334" s="6"/>
    </row>
    <row r="1335" ht="12.75">
      <c r="A1335" s="6"/>
    </row>
    <row r="1336" ht="12.75">
      <c r="A1336" s="6"/>
    </row>
    <row r="1337" ht="12.75">
      <c r="A1337" s="6"/>
    </row>
    <row r="1338" ht="12.75">
      <c r="A1338" s="6"/>
    </row>
    <row r="1339" ht="12.75">
      <c r="A1339" s="6"/>
    </row>
    <row r="1340" ht="12.75">
      <c r="A1340" s="6"/>
    </row>
    <row r="1341" ht="12.75">
      <c r="A1341" s="6"/>
    </row>
    <row r="1342" ht="12.75">
      <c r="A1342" s="6"/>
    </row>
    <row r="1343" ht="12.75">
      <c r="A1343" s="6"/>
    </row>
    <row r="1344" ht="12.75">
      <c r="A1344" s="6"/>
    </row>
    <row r="1345" ht="12.75">
      <c r="A1345" s="6"/>
    </row>
    <row r="1346" ht="12.75">
      <c r="A1346" s="6"/>
    </row>
    <row r="1347" ht="12.75">
      <c r="A1347" s="6"/>
    </row>
    <row r="1348" ht="12.75">
      <c r="A1348" s="6"/>
    </row>
    <row r="1349" ht="12.75">
      <c r="A1349" s="6"/>
    </row>
    <row r="1350" ht="12.75">
      <c r="A1350" s="6"/>
    </row>
    <row r="1351" ht="12.75">
      <c r="A1351" s="6"/>
    </row>
    <row r="1352" ht="12.75">
      <c r="A1352" s="6"/>
    </row>
    <row r="1353" ht="12.75">
      <c r="A1353" s="6"/>
    </row>
    <row r="1354" ht="12.75">
      <c r="A1354" s="6"/>
    </row>
    <row r="1355" ht="12.75">
      <c r="A1355" s="6"/>
    </row>
    <row r="1356" ht="12.75">
      <c r="A1356" s="6"/>
    </row>
    <row r="1357" ht="12.75">
      <c r="A1357" s="6"/>
    </row>
    <row r="1358" ht="12.75">
      <c r="A1358" s="6"/>
    </row>
    <row r="1359" ht="12.75">
      <c r="A1359" s="6"/>
    </row>
    <row r="1360" ht="12.75">
      <c r="A1360" s="6"/>
    </row>
    <row r="1361" ht="12.75">
      <c r="A1361" s="6"/>
    </row>
    <row r="1362" ht="12.75">
      <c r="A1362" s="6"/>
    </row>
    <row r="1363" ht="12.75">
      <c r="A1363" s="6"/>
    </row>
    <row r="1364" ht="12.75">
      <c r="A1364" s="6"/>
    </row>
    <row r="1365" ht="12.75">
      <c r="A1365" s="6"/>
    </row>
    <row r="1366" ht="12.75">
      <c r="A1366" s="6"/>
    </row>
    <row r="1367" ht="12.75">
      <c r="A1367" s="6"/>
    </row>
    <row r="1368" ht="12.75">
      <c r="A1368" s="6"/>
    </row>
    <row r="1369" ht="12.75">
      <c r="A1369" s="6"/>
    </row>
    <row r="1370" ht="12.75">
      <c r="A1370" s="6"/>
    </row>
    <row r="1371" ht="12.75">
      <c r="A1371" s="6"/>
    </row>
    <row r="1372" ht="12.75">
      <c r="A1372" s="6"/>
    </row>
    <row r="1373" ht="12.75">
      <c r="A1373" s="6"/>
    </row>
    <row r="1374" ht="12.75">
      <c r="A1374" s="6"/>
    </row>
    <row r="1375" ht="12.75">
      <c r="A1375" s="6"/>
    </row>
    <row r="1376" ht="12.75">
      <c r="A1376" s="6"/>
    </row>
    <row r="1377" ht="12.75">
      <c r="A1377" s="6"/>
    </row>
    <row r="1378" ht="12.75">
      <c r="A1378" s="6"/>
    </row>
    <row r="1379" ht="12.75">
      <c r="A1379" s="6"/>
    </row>
    <row r="1380" ht="12.75">
      <c r="A1380" s="6"/>
    </row>
    <row r="1381" ht="12.75">
      <c r="A1381" s="6"/>
    </row>
    <row r="1382" ht="12.75">
      <c r="A1382" s="6"/>
    </row>
    <row r="1383" ht="12.75">
      <c r="A1383" s="6"/>
    </row>
    <row r="1384" ht="12.75">
      <c r="A1384" s="6"/>
    </row>
    <row r="1385" ht="12.75">
      <c r="A1385" s="6"/>
    </row>
    <row r="1386" ht="12.75">
      <c r="A1386" s="6"/>
    </row>
    <row r="1387" ht="12.75">
      <c r="A1387" s="6"/>
    </row>
    <row r="1388" ht="12.75">
      <c r="A1388" s="6"/>
    </row>
    <row r="1389" ht="12.75">
      <c r="A1389" s="6"/>
    </row>
    <row r="1390" ht="12.75">
      <c r="A1390" s="6"/>
    </row>
    <row r="1391" ht="12.75">
      <c r="A1391" s="6"/>
    </row>
    <row r="1392" ht="12.75">
      <c r="A1392" s="6"/>
    </row>
    <row r="1393" ht="12.75">
      <c r="A1393" s="6"/>
    </row>
    <row r="1394" ht="12.75">
      <c r="A1394" s="6"/>
    </row>
    <row r="1395" ht="12.75">
      <c r="A1395" s="6"/>
    </row>
    <row r="1396" ht="12.75">
      <c r="A1396" s="6"/>
    </row>
    <row r="1397" ht="12.75">
      <c r="A1397" s="6"/>
    </row>
    <row r="1398" ht="12.75">
      <c r="A1398" s="6"/>
    </row>
    <row r="1399" ht="12.75">
      <c r="A1399" s="6"/>
    </row>
    <row r="1400" ht="12.75">
      <c r="A1400" s="6"/>
    </row>
    <row r="1401" ht="12.75">
      <c r="A1401" s="6"/>
    </row>
    <row r="1402" ht="12.75">
      <c r="A1402" s="6"/>
    </row>
    <row r="1403" ht="12.75">
      <c r="A1403" s="6"/>
    </row>
    <row r="1404" ht="12.75">
      <c r="A1404" s="6"/>
    </row>
    <row r="1405" ht="12.75">
      <c r="A1405" s="6"/>
    </row>
    <row r="1406" ht="12.75">
      <c r="A1406" s="6"/>
    </row>
    <row r="1407" ht="12.75">
      <c r="A1407" s="6"/>
    </row>
    <row r="1408" ht="12.75">
      <c r="A1408" s="6"/>
    </row>
    <row r="1409" ht="12.75">
      <c r="A1409" s="6"/>
    </row>
    <row r="1410" ht="12.75">
      <c r="A1410" s="6"/>
    </row>
    <row r="1411" ht="12.75">
      <c r="A1411" s="6"/>
    </row>
    <row r="1412" ht="12.75">
      <c r="A1412" s="6"/>
    </row>
    <row r="1413" ht="12.75">
      <c r="A1413" s="6"/>
    </row>
    <row r="1414" ht="12.75">
      <c r="A1414" s="6"/>
    </row>
    <row r="1415" ht="12.75">
      <c r="A1415" s="6"/>
    </row>
    <row r="1416" ht="12.75">
      <c r="A1416" s="6"/>
    </row>
    <row r="1417" ht="12.75">
      <c r="A1417" s="6"/>
    </row>
    <row r="1418" ht="12.75">
      <c r="A1418" s="6"/>
    </row>
    <row r="1419" ht="12.75">
      <c r="A1419" s="6"/>
    </row>
    <row r="1420" ht="12.75">
      <c r="A1420" s="6"/>
    </row>
    <row r="1421" ht="12.75">
      <c r="A1421" s="6"/>
    </row>
    <row r="1422" ht="12.75">
      <c r="A1422" s="6"/>
    </row>
    <row r="1423" ht="12.75">
      <c r="A1423" s="6"/>
    </row>
    <row r="1424" ht="12.75">
      <c r="A1424" s="6"/>
    </row>
    <row r="1425" ht="12.75">
      <c r="A1425" s="6"/>
    </row>
    <row r="1426" ht="12.75">
      <c r="A1426" s="6"/>
    </row>
    <row r="1427" ht="12.75">
      <c r="A1427" s="6"/>
    </row>
    <row r="1428" ht="12.75">
      <c r="A1428" s="6"/>
    </row>
    <row r="1429" ht="12.75">
      <c r="A1429" s="6"/>
    </row>
    <row r="1430" ht="12.75">
      <c r="A1430" s="6"/>
    </row>
    <row r="1431" ht="12.75">
      <c r="A1431" s="6"/>
    </row>
    <row r="1432" ht="12.75">
      <c r="A1432" s="6"/>
    </row>
    <row r="1433" ht="12.75">
      <c r="A1433" s="6"/>
    </row>
    <row r="1434" ht="12.75">
      <c r="A1434" s="6"/>
    </row>
    <row r="1435" ht="12.75">
      <c r="A1435" s="6"/>
    </row>
  </sheetData>
  <mergeCells count="127">
    <mergeCell ref="A348:A368"/>
    <mergeCell ref="B348:P348"/>
    <mergeCell ref="B349:P349"/>
    <mergeCell ref="B350:P350"/>
    <mergeCell ref="B351:P351"/>
    <mergeCell ref="B295:P295"/>
    <mergeCell ref="B319:P319"/>
    <mergeCell ref="B374:P374"/>
    <mergeCell ref="B140:P140"/>
    <mergeCell ref="B318:P318"/>
    <mergeCell ref="B292:P292"/>
    <mergeCell ref="B293:P293"/>
    <mergeCell ref="B212:P212"/>
    <mergeCell ref="B255:P255"/>
    <mergeCell ref="B256:P256"/>
    <mergeCell ref="B138:P138"/>
    <mergeCell ref="A136:A160"/>
    <mergeCell ref="B279:P279"/>
    <mergeCell ref="B35:C35"/>
    <mergeCell ref="A51:A74"/>
    <mergeCell ref="B115:P115"/>
    <mergeCell ref="B116:P116"/>
    <mergeCell ref="B117:P117"/>
    <mergeCell ref="B118:P118"/>
    <mergeCell ref="A115:A135"/>
    <mergeCell ref="B136:P136"/>
    <mergeCell ref="B137:P137"/>
    <mergeCell ref="B30:P30"/>
    <mergeCell ref="B31:P31"/>
    <mergeCell ref="B32:P32"/>
    <mergeCell ref="B33:P33"/>
    <mergeCell ref="B78:P78"/>
    <mergeCell ref="A75:A83"/>
    <mergeCell ref="B75:P75"/>
    <mergeCell ref="B76:P76"/>
    <mergeCell ref="B77:P77"/>
    <mergeCell ref="A400:A408"/>
    <mergeCell ref="A409:C409"/>
    <mergeCell ref="B40:P40"/>
    <mergeCell ref="B41:P41"/>
    <mergeCell ref="B42:P42"/>
    <mergeCell ref="A40:A49"/>
    <mergeCell ref="A232:A254"/>
    <mergeCell ref="B209:P209"/>
    <mergeCell ref="B210:P210"/>
    <mergeCell ref="B211:P211"/>
    <mergeCell ref="A209:A231"/>
    <mergeCell ref="B232:P232"/>
    <mergeCell ref="B233:P233"/>
    <mergeCell ref="B17:C17"/>
    <mergeCell ref="B162:P162"/>
    <mergeCell ref="B163:P163"/>
    <mergeCell ref="B52:P52"/>
    <mergeCell ref="B43:P43"/>
    <mergeCell ref="B45:C45"/>
    <mergeCell ref="B139:P139"/>
    <mergeCell ref="A370:A399"/>
    <mergeCell ref="B370:P370"/>
    <mergeCell ref="B371:P371"/>
    <mergeCell ref="B372:P372"/>
    <mergeCell ref="B373:P373"/>
    <mergeCell ref="A292:A314"/>
    <mergeCell ref="A276:A291"/>
    <mergeCell ref="A185:A208"/>
    <mergeCell ref="B185:P185"/>
    <mergeCell ref="B186:P186"/>
    <mergeCell ref="B187:P187"/>
    <mergeCell ref="B188:P188"/>
    <mergeCell ref="B276:P276"/>
    <mergeCell ref="B234:P234"/>
    <mergeCell ref="B235:P235"/>
    <mergeCell ref="B257:P257"/>
    <mergeCell ref="B258:P258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F5:F9"/>
    <mergeCell ref="M8:P8"/>
    <mergeCell ref="L8:L9"/>
    <mergeCell ref="L7:P7"/>
    <mergeCell ref="I8:K8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A23:A29"/>
    <mergeCell ref="B53:P53"/>
    <mergeCell ref="B25:P25"/>
    <mergeCell ref="B51:P51"/>
    <mergeCell ref="A30:A39"/>
    <mergeCell ref="A92:A114"/>
    <mergeCell ref="B400:P400"/>
    <mergeCell ref="B401:P401"/>
    <mergeCell ref="A161:A184"/>
    <mergeCell ref="B277:P277"/>
    <mergeCell ref="B161:P161"/>
    <mergeCell ref="B92:P92"/>
    <mergeCell ref="B294:P294"/>
    <mergeCell ref="B164:P164"/>
    <mergeCell ref="B278:P278"/>
    <mergeCell ref="A255:A275"/>
    <mergeCell ref="B84:P84"/>
    <mergeCell ref="B85:P85"/>
    <mergeCell ref="B86:P86"/>
    <mergeCell ref="B87:P87"/>
    <mergeCell ref="B88:P88"/>
    <mergeCell ref="A84:A91"/>
    <mergeCell ref="B93:P93"/>
    <mergeCell ref="B94:P94"/>
    <mergeCell ref="B95:P95"/>
    <mergeCell ref="B315:P315"/>
    <mergeCell ref="B316:P316"/>
    <mergeCell ref="B317:P317"/>
    <mergeCell ref="A315:A347"/>
  </mergeCells>
  <printOptions horizontalCentered="1"/>
  <pageMargins left="0" right="0" top="0.1968503937007874" bottom="0.3937007874015748" header="0.1968503937007874" footer="0.11811023622047245"/>
  <pageSetup horizontalDpi="600" verticalDpi="600" orientation="landscape" paperSize="9" scale="67" r:id="rId1"/>
  <headerFooter alignWithMargins="0">
    <oddFooter>&amp;CStrona &amp;P</oddFooter>
  </headerFooter>
  <rowBreaks count="9" manualBreakCount="9">
    <brk id="49" max="15" man="1"/>
    <brk id="91" max="15" man="1"/>
    <brk id="135" max="15" man="1"/>
    <brk id="184" max="15" man="1"/>
    <brk id="231" max="15" man="1"/>
    <brk id="275" max="15" man="1"/>
    <brk id="314" max="15" man="1"/>
    <brk id="369" max="15" man="1"/>
    <brk id="41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684" t="s">
        <v>906</v>
      </c>
      <c r="D2" s="684"/>
      <c r="E2" s="30"/>
      <c r="F2" s="30"/>
    </row>
    <row r="3" spans="1:9" ht="15.75">
      <c r="A3" s="683" t="s">
        <v>193</v>
      </c>
      <c r="B3" s="683"/>
      <c r="C3" s="683"/>
      <c r="D3" s="683"/>
      <c r="E3" s="305"/>
      <c r="F3" s="305"/>
      <c r="G3" s="305"/>
      <c r="H3" s="305"/>
      <c r="I3" s="305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ht="13.5" thickBot="1"/>
    <row r="6" spans="1:9" ht="24.75" customHeight="1">
      <c r="A6" s="690" t="s">
        <v>194</v>
      </c>
      <c r="B6" s="688" t="s">
        <v>195</v>
      </c>
      <c r="C6" s="686" t="s">
        <v>196</v>
      </c>
      <c r="D6" s="692" t="s">
        <v>661</v>
      </c>
      <c r="E6" s="16"/>
      <c r="F6" s="16"/>
      <c r="G6" s="685"/>
      <c r="H6" s="685"/>
      <c r="I6" s="685"/>
    </row>
    <row r="7" spans="1:9" ht="18.75" customHeight="1">
      <c r="A7" s="691"/>
      <c r="B7" s="689"/>
      <c r="C7" s="687"/>
      <c r="D7" s="693"/>
      <c r="E7" s="16"/>
      <c r="F7" s="16"/>
      <c r="G7" s="685"/>
      <c r="H7" s="685"/>
      <c r="I7" s="685"/>
    </row>
    <row r="8" spans="1:6" ht="13.5" customHeight="1">
      <c r="A8" s="10">
        <v>1</v>
      </c>
      <c r="B8" s="1">
        <v>2</v>
      </c>
      <c r="C8" s="1">
        <v>3</v>
      </c>
      <c r="D8" s="282">
        <v>5</v>
      </c>
      <c r="E8" s="31"/>
      <c r="F8" s="31"/>
    </row>
    <row r="9" spans="1:6" ht="18" customHeight="1">
      <c r="A9" s="183" t="s">
        <v>197</v>
      </c>
      <c r="B9" s="283" t="s">
        <v>198</v>
      </c>
      <c r="C9" s="283"/>
      <c r="D9" s="284">
        <f>'Z 1'!I177</f>
        <v>43580961</v>
      </c>
      <c r="E9" s="6"/>
      <c r="F9" s="6"/>
    </row>
    <row r="10" spans="1:6" ht="18" customHeight="1">
      <c r="A10" s="183" t="s">
        <v>199</v>
      </c>
      <c r="B10" s="283" t="s">
        <v>200</v>
      </c>
      <c r="C10" s="283"/>
      <c r="D10" s="284">
        <f>'Z 2 '!G666</f>
        <v>48677877</v>
      </c>
      <c r="E10" s="6"/>
      <c r="F10" s="6"/>
    </row>
    <row r="11" spans="1:6" ht="18" customHeight="1">
      <c r="A11" s="10"/>
      <c r="B11" s="3" t="s">
        <v>201</v>
      </c>
      <c r="C11" s="2"/>
      <c r="D11" s="131">
        <f>D9-D10</f>
        <v>-5096916</v>
      </c>
      <c r="E11" s="6"/>
      <c r="F11" s="6"/>
    </row>
    <row r="12" spans="1:6" ht="15.75" customHeight="1">
      <c r="A12" s="288"/>
      <c r="B12" s="285" t="s">
        <v>202</v>
      </c>
      <c r="C12" s="285"/>
      <c r="D12" s="131">
        <f>D13-D22</f>
        <v>5096916</v>
      </c>
      <c r="E12" s="6"/>
      <c r="F12" s="6"/>
    </row>
    <row r="13" spans="1:6" ht="15.75" customHeight="1">
      <c r="A13" s="183" t="s">
        <v>203</v>
      </c>
      <c r="B13" s="42" t="s">
        <v>204</v>
      </c>
      <c r="C13" s="283"/>
      <c r="D13" s="286">
        <f>D14+D15+D16+D17+D18+D19+D20+D21</f>
        <v>6735367</v>
      </c>
      <c r="E13" s="15"/>
      <c r="F13" s="15"/>
    </row>
    <row r="14" spans="1:6" ht="12.75">
      <c r="A14" s="10" t="s">
        <v>205</v>
      </c>
      <c r="B14" s="3" t="s">
        <v>423</v>
      </c>
      <c r="C14" s="1" t="s">
        <v>302</v>
      </c>
      <c r="D14" s="131">
        <v>0</v>
      </c>
      <c r="E14" s="6"/>
      <c r="F14" s="6"/>
    </row>
    <row r="15" spans="1:6" ht="16.5" customHeight="1">
      <c r="A15" s="10" t="s">
        <v>206</v>
      </c>
      <c r="B15" s="2" t="s">
        <v>207</v>
      </c>
      <c r="C15" s="1" t="s">
        <v>302</v>
      </c>
      <c r="D15" s="131">
        <v>200000</v>
      </c>
      <c r="E15" s="6"/>
      <c r="F15" s="6"/>
    </row>
    <row r="16" spans="1:6" ht="37.5" customHeight="1">
      <c r="A16" s="10" t="s">
        <v>208</v>
      </c>
      <c r="B16" s="3" t="s">
        <v>364</v>
      </c>
      <c r="C16" s="1" t="s">
        <v>362</v>
      </c>
      <c r="D16" s="131">
        <v>0</v>
      </c>
      <c r="E16" s="6"/>
      <c r="F16" s="6"/>
    </row>
    <row r="17" spans="1:6" ht="16.5" customHeight="1">
      <c r="A17" s="10" t="s">
        <v>210</v>
      </c>
      <c r="B17" s="2" t="s">
        <v>209</v>
      </c>
      <c r="C17" s="1" t="s">
        <v>303</v>
      </c>
      <c r="D17" s="131">
        <v>0</v>
      </c>
      <c r="E17" s="6"/>
      <c r="F17" s="6"/>
    </row>
    <row r="18" spans="1:6" ht="18" customHeight="1">
      <c r="A18" s="10" t="s">
        <v>212</v>
      </c>
      <c r="B18" s="2" t="s">
        <v>211</v>
      </c>
      <c r="C18" s="1" t="s">
        <v>322</v>
      </c>
      <c r="D18" s="131">
        <v>0</v>
      </c>
      <c r="E18" s="6"/>
      <c r="F18" s="6"/>
    </row>
    <row r="19" spans="1:6" ht="18.75" customHeight="1">
      <c r="A19" s="10" t="s">
        <v>235</v>
      </c>
      <c r="B19" s="3" t="s">
        <v>221</v>
      </c>
      <c r="C19" s="1" t="s">
        <v>323</v>
      </c>
      <c r="D19" s="131">
        <v>0</v>
      </c>
      <c r="E19" s="6"/>
      <c r="F19" s="6"/>
    </row>
    <row r="20" spans="1:6" ht="18.75" customHeight="1">
      <c r="A20" s="10" t="s">
        <v>236</v>
      </c>
      <c r="B20" s="3" t="s">
        <v>222</v>
      </c>
      <c r="C20" s="1" t="s">
        <v>324</v>
      </c>
      <c r="D20" s="131">
        <v>6200000</v>
      </c>
      <c r="E20" s="6"/>
      <c r="F20" s="6"/>
    </row>
    <row r="21" spans="1:6" ht="25.5">
      <c r="A21" s="10" t="s">
        <v>223</v>
      </c>
      <c r="B21" s="3" t="s">
        <v>224</v>
      </c>
      <c r="C21" s="1" t="s">
        <v>303</v>
      </c>
      <c r="D21" s="131">
        <v>335367</v>
      </c>
      <c r="E21" s="6"/>
      <c r="F21" s="6"/>
    </row>
    <row r="22" spans="1:6" ht="15.75" customHeight="1">
      <c r="A22" s="183" t="s">
        <v>225</v>
      </c>
      <c r="B22" s="42" t="s">
        <v>226</v>
      </c>
      <c r="C22" s="287"/>
      <c r="D22" s="286">
        <f>D23+D24+D25+D26+D27+D28+D29</f>
        <v>1638451</v>
      </c>
      <c r="E22" s="15"/>
      <c r="F22" s="15"/>
    </row>
    <row r="23" spans="1:6" ht="15.75" customHeight="1">
      <c r="A23" s="10" t="s">
        <v>205</v>
      </c>
      <c r="B23" s="2" t="s">
        <v>227</v>
      </c>
      <c r="C23" s="1" t="s">
        <v>325</v>
      </c>
      <c r="D23" s="131">
        <v>1626451</v>
      </c>
      <c r="E23" s="6"/>
      <c r="F23" s="6"/>
    </row>
    <row r="24" spans="1:6" ht="15.75" customHeight="1">
      <c r="A24" s="10" t="s">
        <v>206</v>
      </c>
      <c r="B24" s="2" t="s">
        <v>228</v>
      </c>
      <c r="C24" s="1" t="s">
        <v>326</v>
      </c>
      <c r="D24" s="131">
        <v>0</v>
      </c>
      <c r="E24" s="6"/>
      <c r="F24" s="6"/>
    </row>
    <row r="25" spans="1:6" ht="15.75" customHeight="1">
      <c r="A25" s="10" t="s">
        <v>208</v>
      </c>
      <c r="B25" s="2" t="s">
        <v>899</v>
      </c>
      <c r="C25" s="1" t="s">
        <v>325</v>
      </c>
      <c r="D25" s="131">
        <v>12000</v>
      </c>
      <c r="E25" s="6"/>
      <c r="F25" s="6"/>
    </row>
    <row r="26" spans="1:6" ht="39" customHeight="1">
      <c r="A26" s="10" t="s">
        <v>210</v>
      </c>
      <c r="B26" s="3" t="s">
        <v>879</v>
      </c>
      <c r="C26" s="1" t="s">
        <v>365</v>
      </c>
      <c r="D26" s="131">
        <v>0</v>
      </c>
      <c r="E26" s="6"/>
      <c r="F26" s="6"/>
    </row>
    <row r="27" spans="1:12" ht="15.75" customHeight="1">
      <c r="A27" s="10" t="s">
        <v>212</v>
      </c>
      <c r="B27" s="2" t="s">
        <v>229</v>
      </c>
      <c r="C27" s="1" t="s">
        <v>327</v>
      </c>
      <c r="D27" s="131">
        <v>0</v>
      </c>
      <c r="E27" s="6"/>
      <c r="F27" s="6"/>
      <c r="L27" s="6"/>
    </row>
    <row r="28" spans="1:6" ht="15.75" customHeight="1">
      <c r="A28" s="10" t="s">
        <v>235</v>
      </c>
      <c r="B28" s="2" t="s">
        <v>230</v>
      </c>
      <c r="C28" s="1" t="s">
        <v>328</v>
      </c>
      <c r="D28" s="131">
        <v>0</v>
      </c>
      <c r="E28" s="6"/>
      <c r="F28" s="6"/>
    </row>
    <row r="29" spans="1:6" ht="15.75" customHeight="1" thickBot="1">
      <c r="A29" s="8" t="s">
        <v>236</v>
      </c>
      <c r="B29" s="11" t="s">
        <v>231</v>
      </c>
      <c r="C29" s="12" t="s">
        <v>852</v>
      </c>
      <c r="D29" s="159"/>
      <c r="E29" s="6"/>
      <c r="F29" s="6"/>
    </row>
    <row r="30" ht="30" customHeight="1"/>
    <row r="31" ht="16.5" customHeight="1">
      <c r="C31" s="17"/>
    </row>
    <row r="32" ht="8.25" customHeight="1"/>
    <row r="33" ht="19.5" customHeight="1">
      <c r="C33" s="17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694"/>
      <c r="J1" s="694"/>
      <c r="K1" s="694"/>
      <c r="L1" s="694"/>
      <c r="M1" s="694"/>
      <c r="N1" s="122"/>
      <c r="O1" s="122"/>
      <c r="P1" s="122"/>
      <c r="Q1" s="122"/>
      <c r="R1" s="122"/>
    </row>
    <row r="2" spans="5:19" ht="12.75">
      <c r="E2" s="124"/>
      <c r="J2" s="704" t="s">
        <v>907</v>
      </c>
      <c r="K2" s="704"/>
      <c r="L2" s="704"/>
      <c r="M2" s="704"/>
      <c r="N2" s="704"/>
      <c r="O2" s="704"/>
      <c r="P2" s="704"/>
      <c r="Q2" s="704"/>
      <c r="R2" s="704"/>
      <c r="S2" s="306"/>
    </row>
    <row r="3" spans="9:18" ht="12.75"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8:18" ht="12.75">
      <c r="H4" s="7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8">
      <c r="A5" s="703" t="s">
        <v>504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</row>
    <row r="6" spans="1:18" ht="12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ht="12.75" customHeight="1" thickBot="1">
      <c r="A7" s="1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N7" s="76"/>
      <c r="O7" s="76"/>
      <c r="P7" s="76"/>
      <c r="Q7" s="76"/>
      <c r="R7" s="76"/>
      <c r="S7" s="19"/>
    </row>
    <row r="8" spans="1:19" ht="21" customHeight="1">
      <c r="A8" s="696" t="s">
        <v>179</v>
      </c>
      <c r="B8" s="698" t="s">
        <v>693</v>
      </c>
      <c r="C8" s="700" t="s">
        <v>174</v>
      </c>
      <c r="D8" s="698" t="s">
        <v>381</v>
      </c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702"/>
      <c r="S8" s="19"/>
    </row>
    <row r="9" spans="1:19" ht="49.5" customHeight="1">
      <c r="A9" s="697"/>
      <c r="B9" s="699"/>
      <c r="C9" s="701"/>
      <c r="D9" s="438">
        <v>2009</v>
      </c>
      <c r="E9" s="438">
        <v>2010</v>
      </c>
      <c r="F9" s="438">
        <v>2011</v>
      </c>
      <c r="G9" s="439">
        <v>2012</v>
      </c>
      <c r="H9" s="438">
        <v>2013</v>
      </c>
      <c r="I9" s="438">
        <v>2014</v>
      </c>
      <c r="J9" s="438">
        <v>2015</v>
      </c>
      <c r="K9" s="438">
        <v>2016</v>
      </c>
      <c r="L9" s="438">
        <v>2017</v>
      </c>
      <c r="M9" s="438">
        <v>2018</v>
      </c>
      <c r="N9" s="439">
        <v>2019</v>
      </c>
      <c r="O9" s="439">
        <v>2020</v>
      </c>
      <c r="P9" s="439">
        <v>2021</v>
      </c>
      <c r="Q9" s="439">
        <v>2022</v>
      </c>
      <c r="R9" s="443">
        <v>2023</v>
      </c>
      <c r="S9" s="19"/>
    </row>
    <row r="10" spans="1:19" ht="12.75" customHeight="1">
      <c r="A10" s="444">
        <v>1</v>
      </c>
      <c r="B10" s="435">
        <v>2</v>
      </c>
      <c r="C10" s="435">
        <v>3</v>
      </c>
      <c r="D10" s="435">
        <v>4</v>
      </c>
      <c r="E10" s="435">
        <v>5</v>
      </c>
      <c r="F10" s="435">
        <v>6</v>
      </c>
      <c r="G10" s="435">
        <v>7</v>
      </c>
      <c r="H10" s="435">
        <v>8</v>
      </c>
      <c r="I10" s="435">
        <v>9</v>
      </c>
      <c r="J10" s="435">
        <v>10</v>
      </c>
      <c r="K10" s="435">
        <v>11</v>
      </c>
      <c r="L10" s="435">
        <v>12</v>
      </c>
      <c r="M10" s="435">
        <v>13</v>
      </c>
      <c r="N10" s="435">
        <v>14</v>
      </c>
      <c r="O10" s="435">
        <v>15</v>
      </c>
      <c r="P10" s="435">
        <v>16</v>
      </c>
      <c r="Q10" s="435">
        <v>17</v>
      </c>
      <c r="R10" s="445">
        <v>18</v>
      </c>
      <c r="S10" s="19"/>
    </row>
    <row r="11" spans="1:19" ht="19.5" customHeight="1">
      <c r="A11" s="444" t="s">
        <v>205</v>
      </c>
      <c r="B11" s="437" t="s">
        <v>382</v>
      </c>
      <c r="C11" s="202">
        <v>3850000</v>
      </c>
      <c r="D11" s="202">
        <f>C11+'Z6a'!D17+'Z6a'!D18-'Z6a'!D32</f>
        <v>10050000</v>
      </c>
      <c r="E11" s="202">
        <f>D11+'Z6a'!E17+'Z6a'!E18-'Z6a'!E32</f>
        <v>10050000</v>
      </c>
      <c r="F11" s="202">
        <f>E11+'Z6a'!F17+'Z6a'!F18-'Z6a'!F32</f>
        <v>10050000</v>
      </c>
      <c r="G11" s="202">
        <f>F11+'Z6a'!G17+'Z6a'!G18-'Z6a'!G32</f>
        <v>10050000</v>
      </c>
      <c r="H11" s="202">
        <f>G11+'Z6a'!H17+'Z6a'!H18-'Z6a'!H32</f>
        <v>10050000</v>
      </c>
      <c r="I11" s="202">
        <f>H11+'Z6a'!I17+'Z6a'!I18-'Z6a'!I32</f>
        <v>8880000</v>
      </c>
      <c r="J11" s="202">
        <f>I11+'Z6a'!J17+'Z6a'!J18-'Z6a'!J32</f>
        <v>7710000</v>
      </c>
      <c r="K11" s="202">
        <f>J11+'Z6a'!K17+'Z6a'!K18-'Z6a'!K32</f>
        <v>6540000</v>
      </c>
      <c r="L11" s="202">
        <f>K11+'Z6a'!L17+'Z6a'!L18-'Z6a'!L32</f>
        <v>5370000</v>
      </c>
      <c r="M11" s="202">
        <f>L11+'Z6a'!M17+'Z6a'!M18-'Z6a'!M32</f>
        <v>4200000</v>
      </c>
      <c r="N11" s="202">
        <f>M11+'Z6a'!N17+'Z6a'!N18-'Z6a'!N32</f>
        <v>2800000</v>
      </c>
      <c r="O11" s="202">
        <f>N11+'Z6a'!O17+'Z6a'!O18-'Z6a'!O32</f>
        <v>1400000</v>
      </c>
      <c r="P11" s="202">
        <f>O11+'Z6a'!P17+'Z6a'!P18-'Z6a'!P32</f>
        <v>0</v>
      </c>
      <c r="Q11" s="202">
        <f>P11+'Z6a'!Q17+'Z6a'!Q18-'Z6a'!Q32</f>
        <v>0</v>
      </c>
      <c r="R11" s="203">
        <f>Q11+'Z6a'!R17+'Z6a'!R18-'Z6a'!R32</f>
        <v>0</v>
      </c>
      <c r="S11" s="19"/>
    </row>
    <row r="12" spans="1:19" ht="19.5" customHeight="1">
      <c r="A12" s="444" t="s">
        <v>206</v>
      </c>
      <c r="B12" s="440" t="s">
        <v>383</v>
      </c>
      <c r="C12" s="202">
        <v>8038061</v>
      </c>
      <c r="D12" s="202">
        <f>C12-'Z6a'!D22</f>
        <v>6411610</v>
      </c>
      <c r="E12" s="202">
        <f>D12-'Z6a'!E22</f>
        <v>4965206</v>
      </c>
      <c r="F12" s="202">
        <f>E12-'Z6a'!F22</f>
        <v>3368802</v>
      </c>
      <c r="G12" s="202">
        <f>F12-'Z6a'!G22</f>
        <v>1772398</v>
      </c>
      <c r="H12" s="202">
        <f>G12-'Z6a'!H22</f>
        <v>1016419</v>
      </c>
      <c r="I12" s="202">
        <f>H12-'Z6a'!I22</f>
        <v>420000</v>
      </c>
      <c r="J12" s="202">
        <f>I12-'Z6a'!J22</f>
        <v>0</v>
      </c>
      <c r="K12" s="202">
        <f>J12-'Z6a'!K22</f>
        <v>0</v>
      </c>
      <c r="L12" s="202">
        <f>K12-'Z6a'!L22</f>
        <v>0</v>
      </c>
      <c r="M12" s="202">
        <f>L12-'Z6a'!M22</f>
        <v>0</v>
      </c>
      <c r="N12" s="202">
        <f>M12-'Z6a'!N22</f>
        <v>0</v>
      </c>
      <c r="O12" s="202">
        <f>N12-'Z6a'!O22</f>
        <v>0</v>
      </c>
      <c r="P12" s="202">
        <f>O12-'Z6a'!P22</f>
        <v>0</v>
      </c>
      <c r="Q12" s="202">
        <f>P12-'Z6a'!Q22</f>
        <v>0</v>
      </c>
      <c r="R12" s="203">
        <f>Q12-'Z6a'!R22</f>
        <v>0</v>
      </c>
      <c r="S12" s="19"/>
    </row>
    <row r="13" spans="1:19" ht="19.5" customHeight="1">
      <c r="A13" s="444" t="s">
        <v>208</v>
      </c>
      <c r="B13" s="440" t="s">
        <v>384</v>
      </c>
      <c r="C13" s="202">
        <v>43400</v>
      </c>
      <c r="D13" s="202">
        <f>C13+'Z6a'!D19-'Z6a'!D23-'Z6a'!D27</f>
        <v>231400</v>
      </c>
      <c r="E13" s="202">
        <f>D13+'Z6a'!E19-'Z6a'!E23-'Z6a'!E27</f>
        <v>179400</v>
      </c>
      <c r="F13" s="202">
        <f>E13+'Z6a'!F19-'Z6a'!F23-'Z6a'!F27</f>
        <v>127400</v>
      </c>
      <c r="G13" s="202">
        <f>F13+'Z6a'!G19-'Z6a'!G23-'Z6a'!G27</f>
        <v>80000</v>
      </c>
      <c r="H13" s="202">
        <f>G13+'Z6a'!H19-'Z6a'!H23-'Z6a'!H27</f>
        <v>40000</v>
      </c>
      <c r="I13" s="202">
        <f>H13+'Z6a'!I19-'Z6a'!I23-'Z6a'!I27</f>
        <v>0</v>
      </c>
      <c r="J13" s="202">
        <f>I13+'Z6a'!J19-'Z6a'!J23-'Z6a'!J27</f>
        <v>0</v>
      </c>
      <c r="K13" s="202">
        <f>J13+'Z6a'!K19-'Z6a'!K23-'Z6a'!K27</f>
        <v>0</v>
      </c>
      <c r="L13" s="202">
        <f>K13+'Z6a'!L19-'Z6a'!L23-'Z6a'!L27</f>
        <v>0</v>
      </c>
      <c r="M13" s="202">
        <f>L13+'Z6a'!M19-'Z6a'!M23-'Z6a'!M27</f>
        <v>0</v>
      </c>
      <c r="N13" s="202">
        <f>M13+'Z6a'!N19-'Z6a'!N23-'Z6a'!N27</f>
        <v>0</v>
      </c>
      <c r="O13" s="202">
        <f>N13+'Z6a'!O19-'Z6a'!O23-'Z6a'!O27</f>
        <v>0</v>
      </c>
      <c r="P13" s="202">
        <f>O13+'Z6a'!P19-'Z6a'!P23-'Z6a'!P27</f>
        <v>0</v>
      </c>
      <c r="Q13" s="202">
        <f>P13+'Z6a'!Q19-'Z6a'!Q23-'Z6a'!Q27</f>
        <v>0</v>
      </c>
      <c r="R13" s="203">
        <f>Q13+'Z6a'!R19-'Z6a'!R23-'Z6a'!R27</f>
        <v>0</v>
      </c>
      <c r="S13" s="19"/>
    </row>
    <row r="14" spans="1:19" ht="19.5" customHeight="1">
      <c r="A14" s="444" t="s">
        <v>210</v>
      </c>
      <c r="B14" s="440" t="s">
        <v>385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3">
        <v>0</v>
      </c>
      <c r="S14" s="19"/>
    </row>
    <row r="15" spans="1:19" ht="19.5" customHeight="1">
      <c r="A15" s="444" t="s">
        <v>212</v>
      </c>
      <c r="B15" s="437" t="s">
        <v>386</v>
      </c>
      <c r="C15" s="202">
        <f>C16+C17</f>
        <v>0</v>
      </c>
      <c r="D15" s="202">
        <f aca="true" t="shared" si="0" ref="D15:M15">D16+D17</f>
        <v>0</v>
      </c>
      <c r="E15" s="202">
        <f t="shared" si="0"/>
        <v>0</v>
      </c>
      <c r="F15" s="202">
        <f t="shared" si="0"/>
        <v>0</v>
      </c>
      <c r="G15" s="202">
        <f t="shared" si="0"/>
        <v>0</v>
      </c>
      <c r="H15" s="202">
        <f t="shared" si="0"/>
        <v>0</v>
      </c>
      <c r="I15" s="202">
        <f t="shared" si="0"/>
        <v>0</v>
      </c>
      <c r="J15" s="202">
        <f t="shared" si="0"/>
        <v>0</v>
      </c>
      <c r="K15" s="202">
        <f t="shared" si="0"/>
        <v>0</v>
      </c>
      <c r="L15" s="202">
        <f t="shared" si="0"/>
        <v>0</v>
      </c>
      <c r="M15" s="202">
        <f t="shared" si="0"/>
        <v>0</v>
      </c>
      <c r="N15" s="202">
        <v>0</v>
      </c>
      <c r="O15" s="202">
        <v>0</v>
      </c>
      <c r="P15" s="202">
        <v>0</v>
      </c>
      <c r="Q15" s="202">
        <v>0</v>
      </c>
      <c r="R15" s="203">
        <v>0</v>
      </c>
      <c r="S15" s="19"/>
    </row>
    <row r="16" spans="1:19" ht="19.5" customHeight="1">
      <c r="A16" s="444"/>
      <c r="B16" s="437" t="s">
        <v>387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3">
        <v>0</v>
      </c>
      <c r="S16" s="19"/>
    </row>
    <row r="17" spans="1:19" ht="19.5" customHeight="1">
      <c r="A17" s="444"/>
      <c r="B17" s="440" t="s">
        <v>388</v>
      </c>
      <c r="C17" s="202">
        <f>C18+C19+C20+C21</f>
        <v>0</v>
      </c>
      <c r="D17" s="202">
        <f aca="true" t="shared" si="1" ref="D17:M17">D18+D19+D20+D21</f>
        <v>0</v>
      </c>
      <c r="E17" s="202">
        <f t="shared" si="1"/>
        <v>0</v>
      </c>
      <c r="F17" s="202">
        <f t="shared" si="1"/>
        <v>0</v>
      </c>
      <c r="G17" s="202">
        <f t="shared" si="1"/>
        <v>0</v>
      </c>
      <c r="H17" s="202">
        <f t="shared" si="1"/>
        <v>0</v>
      </c>
      <c r="I17" s="202">
        <f t="shared" si="1"/>
        <v>0</v>
      </c>
      <c r="J17" s="202">
        <f t="shared" si="1"/>
        <v>0</v>
      </c>
      <c r="K17" s="202">
        <f t="shared" si="1"/>
        <v>0</v>
      </c>
      <c r="L17" s="202">
        <f t="shared" si="1"/>
        <v>0</v>
      </c>
      <c r="M17" s="202">
        <f t="shared" si="1"/>
        <v>0</v>
      </c>
      <c r="N17" s="202">
        <v>0</v>
      </c>
      <c r="O17" s="202">
        <v>0</v>
      </c>
      <c r="P17" s="202">
        <v>0</v>
      </c>
      <c r="Q17" s="202">
        <v>0</v>
      </c>
      <c r="R17" s="203">
        <v>0</v>
      </c>
      <c r="S17" s="19"/>
    </row>
    <row r="18" spans="1:19" ht="19.5" customHeight="1">
      <c r="A18" s="444"/>
      <c r="B18" s="441" t="s">
        <v>233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3">
        <v>0</v>
      </c>
      <c r="S18" s="19"/>
    </row>
    <row r="19" spans="1:19" ht="19.5" customHeight="1">
      <c r="A19" s="444"/>
      <c r="B19" s="441" t="s">
        <v>234</v>
      </c>
      <c r="C19" s="202">
        <v>0</v>
      </c>
      <c r="D19" s="202">
        <v>0</v>
      </c>
      <c r="E19" s="202">
        <v>0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3">
        <v>0</v>
      </c>
      <c r="S19" s="19"/>
    </row>
    <row r="20" spans="1:19" ht="30.75" customHeight="1">
      <c r="A20" s="444"/>
      <c r="B20" s="442" t="s">
        <v>389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f>'Z6a'!H30</f>
        <v>0</v>
      </c>
      <c r="I20" s="202">
        <f>'Z6a'!I30</f>
        <v>0</v>
      </c>
      <c r="J20" s="202">
        <f>'Z6a'!J30</f>
        <v>0</v>
      </c>
      <c r="K20" s="202">
        <f>'Z6a'!K30</f>
        <v>0</v>
      </c>
      <c r="L20" s="202">
        <f>'Z6a'!L30</f>
        <v>0</v>
      </c>
      <c r="M20" s="202">
        <f>'Z6a'!M30</f>
        <v>0</v>
      </c>
      <c r="N20" s="202">
        <v>0</v>
      </c>
      <c r="O20" s="202">
        <v>0</v>
      </c>
      <c r="P20" s="202">
        <v>0</v>
      </c>
      <c r="Q20" s="202">
        <v>0</v>
      </c>
      <c r="R20" s="203">
        <v>0</v>
      </c>
      <c r="S20" s="19"/>
    </row>
    <row r="21" spans="1:19" ht="19.5" customHeight="1">
      <c r="A21" s="444"/>
      <c r="B21" s="441" t="s">
        <v>390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3">
        <v>0</v>
      </c>
      <c r="S21" s="19"/>
    </row>
    <row r="22" spans="1:19" ht="19.5" customHeight="1">
      <c r="A22" s="444" t="s">
        <v>235</v>
      </c>
      <c r="B22" s="440" t="s">
        <v>237</v>
      </c>
      <c r="C22" s="202">
        <f>'Z6a'!C8</f>
        <v>35958424</v>
      </c>
      <c r="D22" s="202">
        <f>'Z5'!D9</f>
        <v>43580961</v>
      </c>
      <c r="E22" s="202">
        <f>'Z6a'!E8</f>
        <v>46640000</v>
      </c>
      <c r="F22" s="202">
        <f>'Z6a'!F8</f>
        <v>38860000</v>
      </c>
      <c r="G22" s="202">
        <f>'Z6a'!G8</f>
        <v>38658000</v>
      </c>
      <c r="H22" s="202">
        <f>'Z6a'!H8</f>
        <v>38676000</v>
      </c>
      <c r="I22" s="202">
        <f>'Z6a'!I8</f>
        <v>38674000</v>
      </c>
      <c r="J22" s="202">
        <f>'Z6a'!J8</f>
        <v>38983000</v>
      </c>
      <c r="K22" s="202">
        <f>'Z6a'!K8</f>
        <v>38900000</v>
      </c>
      <c r="L22" s="202">
        <f>'Z6a'!L8</f>
        <v>39050000</v>
      </c>
      <c r="M22" s="202">
        <f>'Z6a'!M8</f>
        <v>39015000</v>
      </c>
      <c r="N22" s="202">
        <f>'Z6a'!N8</f>
        <v>39620000</v>
      </c>
      <c r="O22" s="202">
        <f>'Z6a'!O8</f>
        <v>38820000</v>
      </c>
      <c r="P22" s="202">
        <f>'Z6a'!P8</f>
        <v>38895000</v>
      </c>
      <c r="Q22" s="202">
        <f>'Z6a'!Q8</f>
        <v>39045000</v>
      </c>
      <c r="R22" s="203">
        <f>'Z6a'!R8</f>
        <v>39100000</v>
      </c>
      <c r="S22" s="19"/>
    </row>
    <row r="23" spans="1:19" ht="27.75" customHeight="1">
      <c r="A23" s="444" t="s">
        <v>236</v>
      </c>
      <c r="B23" s="437" t="s">
        <v>391</v>
      </c>
      <c r="C23" s="202">
        <f aca="true" t="shared" si="2" ref="C23:R23">C11+C12+C13+C14+C15</f>
        <v>11931461</v>
      </c>
      <c r="D23" s="202">
        <f t="shared" si="2"/>
        <v>16693010</v>
      </c>
      <c r="E23" s="202">
        <f t="shared" si="2"/>
        <v>15194606</v>
      </c>
      <c r="F23" s="202">
        <f t="shared" si="2"/>
        <v>13546202</v>
      </c>
      <c r="G23" s="202">
        <f t="shared" si="2"/>
        <v>11902398</v>
      </c>
      <c r="H23" s="202">
        <f t="shared" si="2"/>
        <v>11106419</v>
      </c>
      <c r="I23" s="202">
        <f t="shared" si="2"/>
        <v>9300000</v>
      </c>
      <c r="J23" s="202">
        <f t="shared" si="2"/>
        <v>7710000</v>
      </c>
      <c r="K23" s="202">
        <f t="shared" si="2"/>
        <v>6540000</v>
      </c>
      <c r="L23" s="202">
        <f t="shared" si="2"/>
        <v>5370000</v>
      </c>
      <c r="M23" s="202">
        <f t="shared" si="2"/>
        <v>4200000</v>
      </c>
      <c r="N23" s="202">
        <f t="shared" si="2"/>
        <v>2800000</v>
      </c>
      <c r="O23" s="202">
        <f t="shared" si="2"/>
        <v>1400000</v>
      </c>
      <c r="P23" s="202">
        <f t="shared" si="2"/>
        <v>0</v>
      </c>
      <c r="Q23" s="202">
        <f t="shared" si="2"/>
        <v>0</v>
      </c>
      <c r="R23" s="203">
        <f t="shared" si="2"/>
        <v>0</v>
      </c>
      <c r="S23" s="19"/>
    </row>
    <row r="24" spans="1:19" ht="24.75" customHeight="1" thickBot="1">
      <c r="A24" s="446" t="s">
        <v>223</v>
      </c>
      <c r="B24" s="447" t="s">
        <v>392</v>
      </c>
      <c r="C24" s="209">
        <f>C23/C22</f>
        <v>0.3318126789983899</v>
      </c>
      <c r="D24" s="209">
        <f aca="true" t="shared" si="3" ref="D24:M24">D23/D22</f>
        <v>0.3830344631455006</v>
      </c>
      <c r="E24" s="209">
        <f t="shared" si="3"/>
        <v>0.3257848627787307</v>
      </c>
      <c r="F24" s="209">
        <f t="shared" si="3"/>
        <v>0.3485898610396294</v>
      </c>
      <c r="G24" s="209">
        <f t="shared" si="3"/>
        <v>0.3078896476796523</v>
      </c>
      <c r="H24" s="209">
        <f t="shared" si="3"/>
        <v>0.2871656582893784</v>
      </c>
      <c r="I24" s="209">
        <f t="shared" si="3"/>
        <v>0.2404716346899726</v>
      </c>
      <c r="J24" s="209">
        <f t="shared" si="3"/>
        <v>0.19777851884154632</v>
      </c>
      <c r="K24" s="209">
        <f t="shared" si="3"/>
        <v>0.16812339331619539</v>
      </c>
      <c r="L24" s="209">
        <f t="shared" si="3"/>
        <v>0.13751600512163892</v>
      </c>
      <c r="M24" s="209">
        <f t="shared" si="3"/>
        <v>0.10765090349865436</v>
      </c>
      <c r="N24" s="209">
        <f>N23/N22</f>
        <v>0.0706713780918728</v>
      </c>
      <c r="O24" s="209">
        <f>O23/O22</f>
        <v>0.03606388459556929</v>
      </c>
      <c r="P24" s="209">
        <f>P23/P22</f>
        <v>0</v>
      </c>
      <c r="Q24" s="209">
        <f>Q23/Q22</f>
        <v>0</v>
      </c>
      <c r="R24" s="208">
        <f>R23/R22</f>
        <v>0</v>
      </c>
      <c r="S24" s="19"/>
    </row>
    <row r="25" spans="1:19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19"/>
    </row>
    <row r="26" spans="1:19" ht="12.75">
      <c r="A26" s="80"/>
      <c r="B26" s="307" t="s">
        <v>593</v>
      </c>
      <c r="C26" s="307"/>
      <c r="D26" s="307"/>
      <c r="E26" s="307"/>
      <c r="F26" s="307"/>
      <c r="G26" s="308"/>
      <c r="H26" s="308"/>
      <c r="I26" s="308"/>
      <c r="M26" s="80"/>
      <c r="N26" s="695"/>
      <c r="O26" s="695"/>
      <c r="P26" s="695"/>
      <c r="Q26" s="695"/>
      <c r="R26" s="695"/>
      <c r="S26" s="695"/>
    </row>
    <row r="27" spans="1:19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9"/>
    </row>
    <row r="28" spans="1:19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M28" s="80"/>
      <c r="N28" s="80"/>
      <c r="O28" s="80"/>
      <c r="R28" s="80"/>
      <c r="S28" s="19"/>
    </row>
    <row r="29" spans="1:19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9"/>
    </row>
    <row r="30" spans="1:19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19"/>
    </row>
    <row r="31" spans="1:19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9"/>
    </row>
    <row r="32" spans="1: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H1">
      <selection activeCell="L1" sqref="L1:R1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705" t="s">
        <v>908</v>
      </c>
      <c r="M1" s="705"/>
      <c r="N1" s="705"/>
      <c r="O1" s="705"/>
      <c r="P1" s="705"/>
      <c r="Q1" s="705"/>
      <c r="R1" s="705"/>
      <c r="S1" s="306"/>
      <c r="T1" s="306"/>
    </row>
    <row r="2" spans="1:18" ht="12.75">
      <c r="A2" s="711" t="s">
        <v>348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</row>
    <row r="3" ht="9" customHeight="1"/>
    <row r="4" ht="13.5" thickBot="1"/>
    <row r="5" spans="1:18" ht="20.25" customHeight="1" thickBot="1">
      <c r="A5" s="712" t="s">
        <v>179</v>
      </c>
      <c r="B5" s="706" t="s">
        <v>374</v>
      </c>
      <c r="C5" s="714" t="s">
        <v>543</v>
      </c>
      <c r="D5" s="714" t="s">
        <v>509</v>
      </c>
      <c r="E5" s="708" t="s">
        <v>500</v>
      </c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10"/>
    </row>
    <row r="6" spans="1:18" ht="35.25" customHeight="1" thickBot="1">
      <c r="A6" s="713"/>
      <c r="B6" s="707"/>
      <c r="C6" s="715"/>
      <c r="D6" s="715"/>
      <c r="E6" s="298">
        <v>2010</v>
      </c>
      <c r="F6" s="299">
        <v>2011</v>
      </c>
      <c r="G6" s="299">
        <v>2012</v>
      </c>
      <c r="H6" s="299">
        <v>2013</v>
      </c>
      <c r="I6" s="299">
        <v>2014</v>
      </c>
      <c r="J6" s="299">
        <v>2015</v>
      </c>
      <c r="K6" s="299">
        <v>2016</v>
      </c>
      <c r="L6" s="299">
        <v>2017</v>
      </c>
      <c r="M6" s="300">
        <v>2018</v>
      </c>
      <c r="N6" s="301">
        <v>2019</v>
      </c>
      <c r="O6" s="301">
        <v>2020</v>
      </c>
      <c r="P6" s="301">
        <v>2021</v>
      </c>
      <c r="Q6" s="301">
        <v>2022</v>
      </c>
      <c r="R6" s="302">
        <v>2023</v>
      </c>
    </row>
    <row r="7" spans="1:18" ht="11.25" customHeight="1">
      <c r="A7" s="92">
        <v>1</v>
      </c>
      <c r="B7" s="91">
        <v>2</v>
      </c>
      <c r="C7" s="90">
        <v>3</v>
      </c>
      <c r="D7" s="90">
        <v>4</v>
      </c>
      <c r="E7" s="90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204">
        <v>13</v>
      </c>
      <c r="N7" s="91">
        <v>14</v>
      </c>
      <c r="O7" s="91">
        <v>15</v>
      </c>
      <c r="P7" s="91">
        <v>16</v>
      </c>
      <c r="Q7" s="91">
        <v>17</v>
      </c>
      <c r="R7" s="210">
        <v>18</v>
      </c>
    </row>
    <row r="8" spans="1:18" ht="12.75">
      <c r="A8" s="81" t="s">
        <v>197</v>
      </c>
      <c r="B8" s="82" t="s">
        <v>349</v>
      </c>
      <c r="C8" s="83">
        <f>C9+C13+C14+C15</f>
        <v>35958424</v>
      </c>
      <c r="D8" s="83">
        <f aca="true" t="shared" si="0" ref="D8:R8">D9+D13+D14+D15</f>
        <v>43580961</v>
      </c>
      <c r="E8" s="83">
        <f t="shared" si="0"/>
        <v>46640000</v>
      </c>
      <c r="F8" s="83">
        <f t="shared" si="0"/>
        <v>38860000</v>
      </c>
      <c r="G8" s="83">
        <f t="shared" si="0"/>
        <v>38658000</v>
      </c>
      <c r="H8" s="83">
        <f t="shared" si="0"/>
        <v>38676000</v>
      </c>
      <c r="I8" s="83">
        <f t="shared" si="0"/>
        <v>38674000</v>
      </c>
      <c r="J8" s="83">
        <f t="shared" si="0"/>
        <v>38983000</v>
      </c>
      <c r="K8" s="83">
        <f t="shared" si="0"/>
        <v>38900000</v>
      </c>
      <c r="L8" s="83">
        <f t="shared" si="0"/>
        <v>39050000</v>
      </c>
      <c r="M8" s="83">
        <f t="shared" si="0"/>
        <v>39015000</v>
      </c>
      <c r="N8" s="83">
        <f t="shared" si="0"/>
        <v>39620000</v>
      </c>
      <c r="O8" s="83">
        <f t="shared" si="0"/>
        <v>38820000</v>
      </c>
      <c r="P8" s="83">
        <f t="shared" si="0"/>
        <v>38895000</v>
      </c>
      <c r="Q8" s="83">
        <f t="shared" si="0"/>
        <v>39045000</v>
      </c>
      <c r="R8" s="123">
        <f t="shared" si="0"/>
        <v>39100000</v>
      </c>
    </row>
    <row r="9" spans="1:18" ht="12.75">
      <c r="A9" s="18" t="s">
        <v>180</v>
      </c>
      <c r="B9" s="22" t="s">
        <v>181</v>
      </c>
      <c r="C9" s="77">
        <f>C10+C11+C12</f>
        <v>6258190</v>
      </c>
      <c r="D9" s="77">
        <f aca="true" t="shared" si="1" ref="D9:R9">D10+D11+D12</f>
        <v>6113697</v>
      </c>
      <c r="E9" s="77">
        <f t="shared" si="1"/>
        <v>5392000</v>
      </c>
      <c r="F9" s="77">
        <f t="shared" si="1"/>
        <v>4800000</v>
      </c>
      <c r="G9" s="77">
        <f t="shared" si="1"/>
        <v>4808000</v>
      </c>
      <c r="H9" s="77">
        <f t="shared" si="1"/>
        <v>4816000</v>
      </c>
      <c r="I9" s="77">
        <f t="shared" si="1"/>
        <v>4974000</v>
      </c>
      <c r="J9" s="77">
        <f t="shared" si="1"/>
        <v>4933000</v>
      </c>
      <c r="K9" s="77">
        <f t="shared" si="1"/>
        <v>4900000</v>
      </c>
      <c r="L9" s="77">
        <f t="shared" si="1"/>
        <v>4950000</v>
      </c>
      <c r="M9" s="205">
        <f t="shared" si="1"/>
        <v>4915000</v>
      </c>
      <c r="N9" s="205">
        <f t="shared" si="1"/>
        <v>4970000</v>
      </c>
      <c r="O9" s="205">
        <f t="shared" si="1"/>
        <v>4970000</v>
      </c>
      <c r="P9" s="205">
        <f t="shared" si="1"/>
        <v>4995000</v>
      </c>
      <c r="Q9" s="205">
        <f t="shared" si="1"/>
        <v>4995000</v>
      </c>
      <c r="R9" s="78">
        <f t="shared" si="1"/>
        <v>4895000</v>
      </c>
    </row>
    <row r="10" spans="1:18" ht="12.75">
      <c r="A10" s="18" t="s">
        <v>205</v>
      </c>
      <c r="B10" s="22" t="s">
        <v>393</v>
      </c>
      <c r="C10" s="77">
        <v>2424501</v>
      </c>
      <c r="D10" s="77">
        <f>'Z 1'!I186-'Z 1'!I70-'Z 1'!I29</f>
        <v>3112923</v>
      </c>
      <c r="E10" s="77">
        <v>1592000</v>
      </c>
      <c r="F10" s="77">
        <v>1600000</v>
      </c>
      <c r="G10" s="77">
        <v>1608000</v>
      </c>
      <c r="H10" s="77">
        <v>1616000</v>
      </c>
      <c r="I10" s="77">
        <v>1624000</v>
      </c>
      <c r="J10" s="77">
        <v>1633000</v>
      </c>
      <c r="K10" s="77">
        <v>1750000</v>
      </c>
      <c r="L10" s="77">
        <v>1750000</v>
      </c>
      <c r="M10" s="205">
        <v>1765000</v>
      </c>
      <c r="N10" s="77">
        <v>1730000</v>
      </c>
      <c r="O10" s="77">
        <v>1730000</v>
      </c>
      <c r="P10" s="77">
        <v>1765000</v>
      </c>
      <c r="Q10" s="77">
        <v>1765000</v>
      </c>
      <c r="R10" s="78">
        <v>1715000</v>
      </c>
    </row>
    <row r="11" spans="1:18" ht="12.75">
      <c r="A11" s="18" t="s">
        <v>206</v>
      </c>
      <c r="B11" s="22" t="s">
        <v>394</v>
      </c>
      <c r="C11" s="77">
        <v>756395</v>
      </c>
      <c r="D11" s="77">
        <f>'Z 1'!I29</f>
        <v>9170</v>
      </c>
      <c r="E11" s="77">
        <v>900000</v>
      </c>
      <c r="F11" s="77">
        <v>700000</v>
      </c>
      <c r="G11" s="77">
        <v>700000</v>
      </c>
      <c r="H11" s="77">
        <v>600000</v>
      </c>
      <c r="I11" s="77">
        <v>550000</v>
      </c>
      <c r="J11" s="77">
        <v>400000</v>
      </c>
      <c r="K11" s="77">
        <v>350000</v>
      </c>
      <c r="L11" s="77">
        <v>350000</v>
      </c>
      <c r="M11" s="205">
        <v>350000</v>
      </c>
      <c r="N11" s="77">
        <v>340000</v>
      </c>
      <c r="O11" s="77">
        <v>340000</v>
      </c>
      <c r="P11" s="77">
        <v>330000</v>
      </c>
      <c r="Q11" s="77">
        <v>330000</v>
      </c>
      <c r="R11" s="78">
        <v>330000</v>
      </c>
    </row>
    <row r="12" spans="1:18" ht="12.75">
      <c r="A12" s="18" t="s">
        <v>208</v>
      </c>
      <c r="B12" s="22" t="s">
        <v>395</v>
      </c>
      <c r="C12" s="77">
        <v>3077294</v>
      </c>
      <c r="D12" s="77">
        <f>'Z 1'!I71</f>
        <v>2991604</v>
      </c>
      <c r="E12" s="77">
        <v>2900000</v>
      </c>
      <c r="F12" s="77">
        <v>2500000</v>
      </c>
      <c r="G12" s="77">
        <v>2500000</v>
      </c>
      <c r="H12" s="77">
        <v>2600000</v>
      </c>
      <c r="I12" s="77">
        <v>2800000</v>
      </c>
      <c r="J12" s="77">
        <v>2900000</v>
      </c>
      <c r="K12" s="77">
        <v>2800000</v>
      </c>
      <c r="L12" s="77">
        <v>2850000</v>
      </c>
      <c r="M12" s="205">
        <v>2800000</v>
      </c>
      <c r="N12" s="77">
        <v>2900000</v>
      </c>
      <c r="O12" s="77">
        <v>2900000</v>
      </c>
      <c r="P12" s="77">
        <v>2900000</v>
      </c>
      <c r="Q12" s="77">
        <v>2900000</v>
      </c>
      <c r="R12" s="78">
        <v>2850000</v>
      </c>
    </row>
    <row r="13" spans="1:18" ht="12.75">
      <c r="A13" s="18" t="s">
        <v>182</v>
      </c>
      <c r="B13" s="22" t="s">
        <v>183</v>
      </c>
      <c r="C13" s="77">
        <v>20509494</v>
      </c>
      <c r="D13" s="77">
        <f>'Z 1'!I75+'Z 1'!I77+'Z 1'!I81</f>
        <v>22652989</v>
      </c>
      <c r="E13" s="77">
        <v>22850000</v>
      </c>
      <c r="F13" s="77">
        <v>22850000</v>
      </c>
      <c r="G13" s="77">
        <v>23100000</v>
      </c>
      <c r="H13" s="77">
        <v>23250000</v>
      </c>
      <c r="I13" s="77">
        <v>23450000</v>
      </c>
      <c r="J13" s="77">
        <v>23700000</v>
      </c>
      <c r="K13" s="77">
        <v>23700000</v>
      </c>
      <c r="L13" s="77">
        <v>23700000</v>
      </c>
      <c r="M13" s="205">
        <v>23700000</v>
      </c>
      <c r="N13" s="77">
        <v>23600000</v>
      </c>
      <c r="O13" s="77">
        <v>23600000</v>
      </c>
      <c r="P13" s="77">
        <v>23700000</v>
      </c>
      <c r="Q13" s="77">
        <v>23700000</v>
      </c>
      <c r="R13" s="78">
        <v>23600000</v>
      </c>
    </row>
    <row r="14" spans="1:18" ht="12.75">
      <c r="A14" s="18" t="s">
        <v>184</v>
      </c>
      <c r="B14" s="21" t="s">
        <v>350</v>
      </c>
      <c r="C14" s="77">
        <v>7511609</v>
      </c>
      <c r="D14" s="77">
        <f>'Z 1'!I178</f>
        <v>10140655</v>
      </c>
      <c r="E14" s="77">
        <v>12898000</v>
      </c>
      <c r="F14" s="77">
        <v>9810000</v>
      </c>
      <c r="G14" s="77">
        <v>9750000</v>
      </c>
      <c r="H14" s="77">
        <v>9610000</v>
      </c>
      <c r="I14" s="77">
        <v>9250000</v>
      </c>
      <c r="J14" s="77">
        <v>10350000</v>
      </c>
      <c r="K14" s="77">
        <v>10300000</v>
      </c>
      <c r="L14" s="77">
        <v>10400000</v>
      </c>
      <c r="M14" s="205">
        <v>10400000</v>
      </c>
      <c r="N14" s="77">
        <v>11050000</v>
      </c>
      <c r="O14" s="77">
        <v>10250000</v>
      </c>
      <c r="P14" s="77">
        <v>10200000</v>
      </c>
      <c r="Q14" s="77">
        <v>10350000</v>
      </c>
      <c r="R14" s="78">
        <v>10605000</v>
      </c>
    </row>
    <row r="15" spans="1:18" ht="12.75">
      <c r="A15" s="18" t="s">
        <v>397</v>
      </c>
      <c r="B15" s="21" t="s">
        <v>80</v>
      </c>
      <c r="C15" s="77">
        <v>1679131</v>
      </c>
      <c r="D15" s="77">
        <f>'Z 1'!I184</f>
        <v>4673620</v>
      </c>
      <c r="E15" s="77">
        <v>5500000</v>
      </c>
      <c r="F15" s="77">
        <v>1400000</v>
      </c>
      <c r="G15" s="77">
        <v>1000000</v>
      </c>
      <c r="H15" s="77">
        <v>1000000</v>
      </c>
      <c r="I15" s="77">
        <v>1000000</v>
      </c>
      <c r="J15" s="77"/>
      <c r="K15" s="77"/>
      <c r="L15" s="77"/>
      <c r="M15" s="205"/>
      <c r="N15" s="77"/>
      <c r="O15" s="77"/>
      <c r="P15" s="77"/>
      <c r="Q15" s="77"/>
      <c r="R15" s="78"/>
    </row>
    <row r="16" spans="1:18" ht="12.75">
      <c r="A16" s="84" t="s">
        <v>199</v>
      </c>
      <c r="B16" s="24" t="s">
        <v>186</v>
      </c>
      <c r="C16" s="85">
        <v>36390347</v>
      </c>
      <c r="D16" s="85">
        <f>'Z 2 '!G666</f>
        <v>48677877</v>
      </c>
      <c r="E16" s="85">
        <v>45139596</v>
      </c>
      <c r="F16" s="85">
        <v>37211596</v>
      </c>
      <c r="G16" s="85">
        <v>37009596</v>
      </c>
      <c r="H16" s="85">
        <v>37727596</v>
      </c>
      <c r="I16" s="85">
        <v>37225596</v>
      </c>
      <c r="J16" s="85">
        <v>37812000</v>
      </c>
      <c r="K16" s="85">
        <v>37932000</v>
      </c>
      <c r="L16" s="85">
        <v>37877000</v>
      </c>
      <c r="M16" s="206">
        <v>37972000</v>
      </c>
      <c r="N16" s="85">
        <v>38568000</v>
      </c>
      <c r="O16" s="85">
        <v>37985000</v>
      </c>
      <c r="P16" s="85">
        <v>37931000</v>
      </c>
      <c r="Q16" s="85">
        <v>38068000</v>
      </c>
      <c r="R16" s="86">
        <v>37900000</v>
      </c>
    </row>
    <row r="17" spans="1:18" ht="12.75">
      <c r="A17" s="84" t="s">
        <v>203</v>
      </c>
      <c r="B17" s="24" t="s">
        <v>382</v>
      </c>
      <c r="C17" s="85">
        <v>3850000</v>
      </c>
      <c r="D17" s="85">
        <v>3000000</v>
      </c>
      <c r="E17" s="85"/>
      <c r="F17" s="85"/>
      <c r="G17" s="85"/>
      <c r="H17" s="85"/>
      <c r="I17" s="85"/>
      <c r="J17" s="85"/>
      <c r="K17" s="85"/>
      <c r="L17" s="85"/>
      <c r="M17" s="206"/>
      <c r="N17" s="206"/>
      <c r="O17" s="206"/>
      <c r="P17" s="206"/>
      <c r="Q17" s="206"/>
      <c r="R17" s="86"/>
    </row>
    <row r="18" spans="1:18" ht="12.75">
      <c r="A18" s="84" t="s">
        <v>225</v>
      </c>
      <c r="B18" s="24" t="s">
        <v>498</v>
      </c>
      <c r="C18" s="85">
        <v>0</v>
      </c>
      <c r="D18" s="85">
        <v>3200000</v>
      </c>
      <c r="E18" s="85"/>
      <c r="F18" s="85"/>
      <c r="G18" s="85"/>
      <c r="H18" s="85"/>
      <c r="I18" s="85"/>
      <c r="J18" s="85"/>
      <c r="K18" s="85"/>
      <c r="L18" s="85"/>
      <c r="M18" s="206"/>
      <c r="N18" s="206"/>
      <c r="O18" s="206"/>
      <c r="P18" s="206"/>
      <c r="Q18" s="206"/>
      <c r="R18" s="86"/>
    </row>
    <row r="19" spans="1:18" ht="12.75">
      <c r="A19" s="84" t="s">
        <v>232</v>
      </c>
      <c r="B19" s="24" t="s">
        <v>666</v>
      </c>
      <c r="C19" s="85">
        <v>0</v>
      </c>
      <c r="D19" s="85">
        <v>200000</v>
      </c>
      <c r="E19" s="85"/>
      <c r="F19" s="85"/>
      <c r="G19" s="85"/>
      <c r="H19" s="85"/>
      <c r="I19" s="85"/>
      <c r="J19" s="85"/>
      <c r="K19" s="85"/>
      <c r="L19" s="85"/>
      <c r="M19" s="206"/>
      <c r="N19" s="206"/>
      <c r="O19" s="206"/>
      <c r="P19" s="206"/>
      <c r="Q19" s="206"/>
      <c r="R19" s="86"/>
    </row>
    <row r="20" spans="1:18" ht="12.75">
      <c r="A20" s="84" t="s">
        <v>479</v>
      </c>
      <c r="B20" s="24" t="s">
        <v>351</v>
      </c>
      <c r="C20" s="85">
        <f>C21+C26+C30+C32</f>
        <v>4276273</v>
      </c>
      <c r="D20" s="85">
        <f>D21+D26+D30+D32</f>
        <v>2541696</v>
      </c>
      <c r="E20" s="85">
        <f>E21+E26+E30+E32</f>
        <v>2458774</v>
      </c>
      <c r="F20" s="85">
        <f aca="true" t="shared" si="2" ref="F20:R20">F21+F26+F30+F32</f>
        <v>2569404</v>
      </c>
      <c r="G20" s="85">
        <f t="shared" si="2"/>
        <v>2511804</v>
      </c>
      <c r="H20" s="85">
        <f t="shared" si="2"/>
        <v>1645979</v>
      </c>
      <c r="I20" s="85">
        <f t="shared" si="2"/>
        <v>2422419</v>
      </c>
      <c r="J20" s="85">
        <f t="shared" si="2"/>
        <v>2180000</v>
      </c>
      <c r="K20" s="85">
        <f t="shared" si="2"/>
        <v>1710000</v>
      </c>
      <c r="L20" s="85">
        <f t="shared" si="2"/>
        <v>1670000</v>
      </c>
      <c r="M20" s="85">
        <f t="shared" si="2"/>
        <v>1580000</v>
      </c>
      <c r="N20" s="85">
        <f t="shared" si="2"/>
        <v>1760000</v>
      </c>
      <c r="O20" s="85">
        <f t="shared" si="2"/>
        <v>1680000</v>
      </c>
      <c r="P20" s="85">
        <f t="shared" si="2"/>
        <v>1580000</v>
      </c>
      <c r="Q20" s="85">
        <f t="shared" si="2"/>
        <v>80000</v>
      </c>
      <c r="R20" s="86">
        <f t="shared" si="2"/>
        <v>0</v>
      </c>
    </row>
    <row r="21" spans="1:18" ht="12.75">
      <c r="A21" s="18" t="s">
        <v>180</v>
      </c>
      <c r="B21" s="22" t="s">
        <v>396</v>
      </c>
      <c r="C21" s="77">
        <f>C22+C23+C24+C25</f>
        <v>3967662</v>
      </c>
      <c r="D21" s="77">
        <f aca="true" t="shared" si="3" ref="D21:R21">D22+D23+D24+D25</f>
        <v>2541696</v>
      </c>
      <c r="E21" s="77">
        <f t="shared" si="3"/>
        <v>2458774</v>
      </c>
      <c r="F21" s="77">
        <f t="shared" si="3"/>
        <v>2569404</v>
      </c>
      <c r="G21" s="77">
        <f t="shared" si="3"/>
        <v>2511804</v>
      </c>
      <c r="H21" s="77">
        <f t="shared" si="3"/>
        <v>1645979</v>
      </c>
      <c r="I21" s="77">
        <f t="shared" si="3"/>
        <v>1252419</v>
      </c>
      <c r="J21" s="77">
        <f t="shared" si="3"/>
        <v>1010000</v>
      </c>
      <c r="K21" s="77">
        <f t="shared" si="3"/>
        <v>540000</v>
      </c>
      <c r="L21" s="77">
        <f t="shared" si="3"/>
        <v>500000</v>
      </c>
      <c r="M21" s="77">
        <f t="shared" si="3"/>
        <v>410000</v>
      </c>
      <c r="N21" s="77">
        <f t="shared" si="3"/>
        <v>360000</v>
      </c>
      <c r="O21" s="77">
        <f t="shared" si="3"/>
        <v>280000</v>
      </c>
      <c r="P21" s="77">
        <f t="shared" si="3"/>
        <v>180000</v>
      </c>
      <c r="Q21" s="77">
        <f t="shared" si="3"/>
        <v>80000</v>
      </c>
      <c r="R21" s="78">
        <f t="shared" si="3"/>
        <v>0</v>
      </c>
    </row>
    <row r="22" spans="1:18" ht="12.75">
      <c r="A22" s="18" t="s">
        <v>205</v>
      </c>
      <c r="B22" s="21" t="s">
        <v>477</v>
      </c>
      <c r="C22" s="77">
        <v>2474471</v>
      </c>
      <c r="D22" s="77">
        <f>'Z5'!D23</f>
        <v>1626451</v>
      </c>
      <c r="E22" s="77">
        <v>1446404</v>
      </c>
      <c r="F22" s="77">
        <v>1596404</v>
      </c>
      <c r="G22" s="77">
        <v>1596404</v>
      </c>
      <c r="H22" s="77">
        <v>755979</v>
      </c>
      <c r="I22" s="77">
        <v>596419</v>
      </c>
      <c r="J22" s="77">
        <v>420000</v>
      </c>
      <c r="K22" s="77">
        <v>0</v>
      </c>
      <c r="L22" s="22">
        <v>0</v>
      </c>
      <c r="M22" s="207">
        <v>0</v>
      </c>
      <c r="N22" s="22">
        <v>0</v>
      </c>
      <c r="O22" s="22">
        <v>0</v>
      </c>
      <c r="P22" s="22">
        <v>0</v>
      </c>
      <c r="Q22" s="22">
        <v>0</v>
      </c>
      <c r="R22" s="79">
        <v>0</v>
      </c>
    </row>
    <row r="23" spans="1:18" ht="12.75">
      <c r="A23" s="18" t="s">
        <v>206</v>
      </c>
      <c r="B23" s="21" t="s">
        <v>478</v>
      </c>
      <c r="C23" s="77">
        <v>37500</v>
      </c>
      <c r="D23" s="77">
        <f>'Z5'!D25</f>
        <v>12000</v>
      </c>
      <c r="E23" s="77">
        <v>52000</v>
      </c>
      <c r="F23" s="77">
        <v>52000</v>
      </c>
      <c r="G23" s="77">
        <v>47400</v>
      </c>
      <c r="H23" s="77">
        <v>40000</v>
      </c>
      <c r="I23" s="77">
        <v>40000</v>
      </c>
      <c r="J23" s="77"/>
      <c r="K23" s="77"/>
      <c r="L23" s="22"/>
      <c r="M23" s="207"/>
      <c r="N23" s="22"/>
      <c r="O23" s="22"/>
      <c r="P23" s="22"/>
      <c r="Q23" s="22"/>
      <c r="R23" s="79"/>
    </row>
    <row r="24" spans="1:18" ht="33.75">
      <c r="A24" s="18" t="s">
        <v>208</v>
      </c>
      <c r="B24" s="21" t="s">
        <v>352</v>
      </c>
      <c r="C24" s="77">
        <v>776330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205">
        <v>0</v>
      </c>
      <c r="N24" s="77"/>
      <c r="O24" s="77">
        <v>0</v>
      </c>
      <c r="P24" s="77">
        <v>0</v>
      </c>
      <c r="Q24" s="77">
        <v>0</v>
      </c>
      <c r="R24" s="78">
        <v>0</v>
      </c>
    </row>
    <row r="25" spans="1:18" ht="12.75">
      <c r="A25" s="18" t="s">
        <v>210</v>
      </c>
      <c r="B25" s="21" t="s">
        <v>187</v>
      </c>
      <c r="C25" s="77">
        <v>679361</v>
      </c>
      <c r="D25" s="77">
        <f>'Z 2 '!G232</f>
        <v>903245</v>
      </c>
      <c r="E25" s="77">
        <v>960370</v>
      </c>
      <c r="F25" s="77">
        <v>921000</v>
      </c>
      <c r="G25" s="77">
        <v>868000</v>
      </c>
      <c r="H25" s="77">
        <v>850000</v>
      </c>
      <c r="I25" s="77">
        <v>616000</v>
      </c>
      <c r="J25" s="77">
        <v>590000</v>
      </c>
      <c r="K25" s="77">
        <v>540000</v>
      </c>
      <c r="L25" s="77">
        <v>500000</v>
      </c>
      <c r="M25" s="205">
        <v>410000</v>
      </c>
      <c r="N25" s="77">
        <v>360000</v>
      </c>
      <c r="O25" s="77">
        <v>280000</v>
      </c>
      <c r="P25" s="77">
        <v>180000</v>
      </c>
      <c r="Q25" s="77">
        <v>80000</v>
      </c>
      <c r="R25" s="78">
        <v>0</v>
      </c>
    </row>
    <row r="26" spans="1:18" ht="12.75">
      <c r="A26" s="18" t="s">
        <v>182</v>
      </c>
      <c r="B26" s="21" t="s">
        <v>358</v>
      </c>
      <c r="C26" s="77">
        <f>C27+C28+C29</f>
        <v>0</v>
      </c>
      <c r="D26" s="77">
        <f>D27+D28+D29</f>
        <v>0</v>
      </c>
      <c r="E26" s="77">
        <f aca="true" t="shared" si="4" ref="E26:R26">E27+E28+E29</f>
        <v>0</v>
      </c>
      <c r="F26" s="77">
        <f t="shared" si="4"/>
        <v>0</v>
      </c>
      <c r="G26" s="77">
        <f t="shared" si="4"/>
        <v>0</v>
      </c>
      <c r="H26" s="77">
        <f t="shared" si="4"/>
        <v>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205">
        <f t="shared" si="4"/>
        <v>0</v>
      </c>
      <c r="N26" s="205">
        <f t="shared" si="4"/>
        <v>0</v>
      </c>
      <c r="O26" s="205">
        <f t="shared" si="4"/>
        <v>0</v>
      </c>
      <c r="P26" s="205">
        <f t="shared" si="4"/>
        <v>0</v>
      </c>
      <c r="Q26" s="205">
        <f t="shared" si="4"/>
        <v>0</v>
      </c>
      <c r="R26" s="78">
        <f t="shared" si="4"/>
        <v>0</v>
      </c>
    </row>
    <row r="27" spans="1:18" ht="12.75">
      <c r="A27" s="18" t="s">
        <v>205</v>
      </c>
      <c r="B27" s="22" t="s">
        <v>359</v>
      </c>
      <c r="C27" s="22"/>
      <c r="D27" s="22">
        <v>0</v>
      </c>
      <c r="E27" s="77"/>
      <c r="F27" s="77"/>
      <c r="G27" s="77"/>
      <c r="H27" s="77"/>
      <c r="I27" s="77"/>
      <c r="J27" s="77">
        <v>0</v>
      </c>
      <c r="K27" s="77">
        <v>0</v>
      </c>
      <c r="L27" s="77">
        <v>0</v>
      </c>
      <c r="M27" s="207">
        <v>0</v>
      </c>
      <c r="N27" s="22">
        <v>0</v>
      </c>
      <c r="O27" s="22">
        <v>0</v>
      </c>
      <c r="P27" s="22">
        <v>0</v>
      </c>
      <c r="Q27" s="22">
        <v>0</v>
      </c>
      <c r="R27" s="79">
        <v>0</v>
      </c>
    </row>
    <row r="28" spans="1:18" ht="33.75">
      <c r="A28" s="18" t="s">
        <v>206</v>
      </c>
      <c r="B28" s="21" t="s">
        <v>352</v>
      </c>
      <c r="C28" s="22">
        <v>0</v>
      </c>
      <c r="D28" s="77">
        <f>'Z5'!D26</f>
        <v>0</v>
      </c>
      <c r="E28" s="6"/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07">
        <v>0</v>
      </c>
      <c r="N28" s="22">
        <v>0</v>
      </c>
      <c r="O28" s="22">
        <v>0</v>
      </c>
      <c r="P28" s="22">
        <v>0</v>
      </c>
      <c r="Q28" s="22">
        <v>0</v>
      </c>
      <c r="R28" s="79">
        <v>0</v>
      </c>
    </row>
    <row r="29" spans="1:18" ht="12.75">
      <c r="A29" s="18" t="s">
        <v>208</v>
      </c>
      <c r="B29" s="22" t="s">
        <v>187</v>
      </c>
      <c r="C29" s="77">
        <v>0</v>
      </c>
      <c r="D29" s="77"/>
      <c r="E29" s="77"/>
      <c r="F29" s="77"/>
      <c r="G29" s="77"/>
      <c r="H29" s="77"/>
      <c r="I29" s="77"/>
      <c r="J29" s="77">
        <v>0</v>
      </c>
      <c r="K29" s="77">
        <v>0</v>
      </c>
      <c r="L29" s="77">
        <v>0</v>
      </c>
      <c r="M29" s="207">
        <v>0</v>
      </c>
      <c r="N29" s="22">
        <v>0</v>
      </c>
      <c r="O29" s="22">
        <v>0</v>
      </c>
      <c r="P29" s="22">
        <v>0</v>
      </c>
      <c r="Q29" s="22">
        <v>0</v>
      </c>
      <c r="R29" s="79">
        <v>0</v>
      </c>
    </row>
    <row r="30" spans="1:18" ht="12.75">
      <c r="A30" s="18" t="s">
        <v>184</v>
      </c>
      <c r="B30" s="22" t="s">
        <v>360</v>
      </c>
      <c r="C30" s="77">
        <v>308611</v>
      </c>
      <c r="D30" s="77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212">
        <v>0</v>
      </c>
      <c r="M30" s="207">
        <v>0</v>
      </c>
      <c r="N30" s="22">
        <v>0</v>
      </c>
      <c r="O30" s="22">
        <v>0</v>
      </c>
      <c r="P30" s="22">
        <v>0</v>
      </c>
      <c r="Q30" s="22">
        <v>0</v>
      </c>
      <c r="R30" s="79">
        <v>0</v>
      </c>
    </row>
    <row r="31" spans="1:18" ht="12.75">
      <c r="A31" s="18" t="s">
        <v>397</v>
      </c>
      <c r="B31" s="21" t="s">
        <v>544</v>
      </c>
      <c r="C31" s="77">
        <f>C32+C35</f>
        <v>0</v>
      </c>
      <c r="D31" s="77">
        <f aca="true" t="shared" si="5" ref="D31:R31">D32+D35</f>
        <v>0</v>
      </c>
      <c r="E31" s="77">
        <f t="shared" si="5"/>
        <v>218100</v>
      </c>
      <c r="F31" s="77">
        <f t="shared" si="5"/>
        <v>218100</v>
      </c>
      <c r="G31" s="77">
        <f t="shared" si="5"/>
        <v>218100</v>
      </c>
      <c r="H31" s="77">
        <f t="shared" si="5"/>
        <v>218100</v>
      </c>
      <c r="I31" s="77">
        <f t="shared" si="5"/>
        <v>1388100</v>
      </c>
      <c r="J31" s="77">
        <f t="shared" si="5"/>
        <v>1361536</v>
      </c>
      <c r="K31" s="77">
        <f t="shared" si="5"/>
        <v>1334774</v>
      </c>
      <c r="L31" s="77">
        <f t="shared" si="5"/>
        <v>1307812</v>
      </c>
      <c r="M31" s="77">
        <f t="shared" si="5"/>
        <v>1280650</v>
      </c>
      <c r="N31" s="77">
        <f t="shared" si="5"/>
        <v>1483287</v>
      </c>
      <c r="O31" s="77">
        <f t="shared" si="5"/>
        <v>1455725</v>
      </c>
      <c r="P31" s="77">
        <f t="shared" si="5"/>
        <v>1427962</v>
      </c>
      <c r="Q31" s="77">
        <f t="shared" si="5"/>
        <v>0</v>
      </c>
      <c r="R31" s="78">
        <f t="shared" si="5"/>
        <v>0</v>
      </c>
    </row>
    <row r="32" spans="1:18" ht="16.5" customHeight="1">
      <c r="A32" s="18" t="s">
        <v>545</v>
      </c>
      <c r="B32" s="21" t="s">
        <v>496</v>
      </c>
      <c r="C32" s="77">
        <f>C33+C34</f>
        <v>0</v>
      </c>
      <c r="D32" s="77">
        <f aca="true" t="shared" si="6" ref="D32:R32">D33+D34</f>
        <v>0</v>
      </c>
      <c r="E32" s="77">
        <f t="shared" si="6"/>
        <v>0</v>
      </c>
      <c r="F32" s="77">
        <f t="shared" si="6"/>
        <v>0</v>
      </c>
      <c r="G32" s="77">
        <f t="shared" si="6"/>
        <v>0</v>
      </c>
      <c r="H32" s="77">
        <f t="shared" si="6"/>
        <v>0</v>
      </c>
      <c r="I32" s="77">
        <f t="shared" si="6"/>
        <v>1170000</v>
      </c>
      <c r="J32" s="77">
        <f t="shared" si="6"/>
        <v>1170000</v>
      </c>
      <c r="K32" s="77">
        <f t="shared" si="6"/>
        <v>1170000</v>
      </c>
      <c r="L32" s="77">
        <f t="shared" si="6"/>
        <v>1170000</v>
      </c>
      <c r="M32" s="77">
        <f t="shared" si="6"/>
        <v>1170000</v>
      </c>
      <c r="N32" s="77">
        <f t="shared" si="6"/>
        <v>1400000</v>
      </c>
      <c r="O32" s="77">
        <f t="shared" si="6"/>
        <v>1400000</v>
      </c>
      <c r="P32" s="77">
        <f t="shared" si="6"/>
        <v>1400000</v>
      </c>
      <c r="Q32" s="77">
        <f t="shared" si="6"/>
        <v>0</v>
      </c>
      <c r="R32" s="78">
        <f t="shared" si="6"/>
        <v>0</v>
      </c>
    </row>
    <row r="33" spans="1:18" ht="15" customHeight="1">
      <c r="A33" s="18" t="s">
        <v>546</v>
      </c>
      <c r="B33" s="21" t="s">
        <v>497</v>
      </c>
      <c r="C33" s="77"/>
      <c r="D33" s="77"/>
      <c r="E33" s="77"/>
      <c r="F33" s="77"/>
      <c r="G33" s="77"/>
      <c r="H33" s="77"/>
      <c r="I33" s="77">
        <v>770000</v>
      </c>
      <c r="J33" s="77">
        <v>770000</v>
      </c>
      <c r="K33" s="77">
        <v>770000</v>
      </c>
      <c r="L33" s="77">
        <v>770000</v>
      </c>
      <c r="M33" s="205">
        <v>770000</v>
      </c>
      <c r="N33" s="77">
        <v>1000000</v>
      </c>
      <c r="O33" s="77">
        <v>1000000</v>
      </c>
      <c r="P33" s="77">
        <v>1000000</v>
      </c>
      <c r="Q33" s="77">
        <v>0</v>
      </c>
      <c r="R33" s="78">
        <v>0</v>
      </c>
    </row>
    <row r="34" spans="1:18" ht="17.25" customHeight="1">
      <c r="A34" s="18" t="s">
        <v>547</v>
      </c>
      <c r="B34" s="21" t="s">
        <v>499</v>
      </c>
      <c r="C34" s="77"/>
      <c r="D34" s="77"/>
      <c r="E34" s="77"/>
      <c r="F34" s="77"/>
      <c r="G34" s="77"/>
      <c r="H34" s="77"/>
      <c r="I34" s="77">
        <v>400000</v>
      </c>
      <c r="J34" s="77">
        <v>400000</v>
      </c>
      <c r="K34" s="77">
        <v>400000</v>
      </c>
      <c r="L34" s="77">
        <v>400000</v>
      </c>
      <c r="M34" s="205">
        <v>400000</v>
      </c>
      <c r="N34" s="205">
        <v>400000</v>
      </c>
      <c r="O34" s="205">
        <v>400000</v>
      </c>
      <c r="P34" s="205">
        <v>400000</v>
      </c>
      <c r="Q34" s="205"/>
      <c r="R34" s="78"/>
    </row>
    <row r="35" spans="1:18" ht="17.25" customHeight="1">
      <c r="A35" s="18" t="s">
        <v>548</v>
      </c>
      <c r="B35" s="22" t="s">
        <v>542</v>
      </c>
      <c r="C35" s="77"/>
      <c r="D35" s="77"/>
      <c r="E35" s="77">
        <v>218100</v>
      </c>
      <c r="F35" s="77">
        <v>218100</v>
      </c>
      <c r="G35" s="77">
        <v>218100</v>
      </c>
      <c r="H35" s="77">
        <v>218100</v>
      </c>
      <c r="I35" s="77">
        <v>218100</v>
      </c>
      <c r="J35" s="77">
        <v>191536</v>
      </c>
      <c r="K35" s="77">
        <v>164774</v>
      </c>
      <c r="L35" s="77">
        <v>137812</v>
      </c>
      <c r="M35" s="205">
        <v>110650</v>
      </c>
      <c r="N35" s="205">
        <v>83287</v>
      </c>
      <c r="O35" s="205">
        <v>55725</v>
      </c>
      <c r="P35" s="205">
        <v>27962</v>
      </c>
      <c r="Q35" s="205"/>
      <c r="R35" s="78"/>
    </row>
    <row r="36" spans="1:18" ht="12.75">
      <c r="A36" s="84" t="s">
        <v>493</v>
      </c>
      <c r="B36" s="24" t="s">
        <v>188</v>
      </c>
      <c r="C36" s="85">
        <f>C8-C16</f>
        <v>-431923</v>
      </c>
      <c r="D36" s="85">
        <f aca="true" t="shared" si="7" ref="D36:R36">D8-D16</f>
        <v>-5096916</v>
      </c>
      <c r="E36" s="85">
        <f t="shared" si="7"/>
        <v>1500404</v>
      </c>
      <c r="F36" s="85">
        <f t="shared" si="7"/>
        <v>1648404</v>
      </c>
      <c r="G36" s="85">
        <f t="shared" si="7"/>
        <v>1648404</v>
      </c>
      <c r="H36" s="85">
        <f t="shared" si="7"/>
        <v>948404</v>
      </c>
      <c r="I36" s="85">
        <f t="shared" si="7"/>
        <v>1448404</v>
      </c>
      <c r="J36" s="85">
        <f t="shared" si="7"/>
        <v>1171000</v>
      </c>
      <c r="K36" s="85">
        <f t="shared" si="7"/>
        <v>968000</v>
      </c>
      <c r="L36" s="85">
        <f t="shared" si="7"/>
        <v>1173000</v>
      </c>
      <c r="M36" s="206">
        <f t="shared" si="7"/>
        <v>1043000</v>
      </c>
      <c r="N36" s="206">
        <f t="shared" si="7"/>
        <v>1052000</v>
      </c>
      <c r="O36" s="206">
        <f t="shared" si="7"/>
        <v>835000</v>
      </c>
      <c r="P36" s="206">
        <f t="shared" si="7"/>
        <v>964000</v>
      </c>
      <c r="Q36" s="206">
        <f t="shared" si="7"/>
        <v>977000</v>
      </c>
      <c r="R36" s="86">
        <f t="shared" si="7"/>
        <v>1200000</v>
      </c>
    </row>
    <row r="37" spans="1:18" ht="12.75">
      <c r="A37" s="84" t="s">
        <v>667</v>
      </c>
      <c r="B37" s="24" t="s">
        <v>353</v>
      </c>
      <c r="C37" s="85">
        <f>'Z6'!C23</f>
        <v>11931461</v>
      </c>
      <c r="D37" s="85">
        <f>'Z6'!D23</f>
        <v>16693010</v>
      </c>
      <c r="E37" s="85">
        <f>'Z6'!E23</f>
        <v>15194606</v>
      </c>
      <c r="F37" s="85">
        <f>'Z6'!F23</f>
        <v>13546202</v>
      </c>
      <c r="G37" s="85">
        <f>'Z6'!G23</f>
        <v>11902398</v>
      </c>
      <c r="H37" s="85">
        <f>'Z6'!H23</f>
        <v>11106419</v>
      </c>
      <c r="I37" s="85">
        <f>'Z6'!I23</f>
        <v>9300000</v>
      </c>
      <c r="J37" s="85">
        <f>'Z6'!J23</f>
        <v>7710000</v>
      </c>
      <c r="K37" s="85">
        <f>'Z6'!K23</f>
        <v>6540000</v>
      </c>
      <c r="L37" s="85">
        <f>'Z6'!L23</f>
        <v>5370000</v>
      </c>
      <c r="M37" s="85">
        <f>'Z6'!M23</f>
        <v>4200000</v>
      </c>
      <c r="N37" s="85">
        <f>'Z6'!N23</f>
        <v>2800000</v>
      </c>
      <c r="O37" s="85">
        <f>'Z6'!O23</f>
        <v>1400000</v>
      </c>
      <c r="P37" s="85">
        <f>'Z6'!P23</f>
        <v>0</v>
      </c>
      <c r="Q37" s="85">
        <f>'Z6'!Q23</f>
        <v>0</v>
      </c>
      <c r="R37" s="86">
        <f>'Z6'!R23</f>
        <v>0</v>
      </c>
    </row>
    <row r="38" spans="1:18" ht="12.75">
      <c r="A38" s="84" t="s">
        <v>494</v>
      </c>
      <c r="B38" s="24" t="s">
        <v>354</v>
      </c>
      <c r="C38" s="87">
        <f aca="true" t="shared" si="8" ref="C38:R38">C37/C8</f>
        <v>0.3318126789983899</v>
      </c>
      <c r="D38" s="87">
        <f t="shared" si="8"/>
        <v>0.3830344631455006</v>
      </c>
      <c r="E38" s="87">
        <f t="shared" si="8"/>
        <v>0.3257848627787307</v>
      </c>
      <c r="F38" s="87">
        <f t="shared" si="8"/>
        <v>0.3485898610396294</v>
      </c>
      <c r="G38" s="87">
        <f t="shared" si="8"/>
        <v>0.3078896476796523</v>
      </c>
      <c r="H38" s="87">
        <f t="shared" si="8"/>
        <v>0.2871656582893784</v>
      </c>
      <c r="I38" s="87">
        <f t="shared" si="8"/>
        <v>0.2404716346899726</v>
      </c>
      <c r="J38" s="87">
        <f t="shared" si="8"/>
        <v>0.19777851884154632</v>
      </c>
      <c r="K38" s="87">
        <f t="shared" si="8"/>
        <v>0.16812339331619539</v>
      </c>
      <c r="L38" s="87">
        <f t="shared" si="8"/>
        <v>0.13751600512163892</v>
      </c>
      <c r="M38" s="87">
        <f t="shared" si="8"/>
        <v>0.10765090349865436</v>
      </c>
      <c r="N38" s="87">
        <f t="shared" si="8"/>
        <v>0.0706713780918728</v>
      </c>
      <c r="O38" s="87">
        <f t="shared" si="8"/>
        <v>0.03606388459556929</v>
      </c>
      <c r="P38" s="87">
        <f t="shared" si="8"/>
        <v>0</v>
      </c>
      <c r="Q38" s="87">
        <f t="shared" si="8"/>
        <v>0</v>
      </c>
      <c r="R38" s="211">
        <f t="shared" si="8"/>
        <v>0</v>
      </c>
    </row>
    <row r="39" spans="1:18" ht="22.5">
      <c r="A39" s="84" t="s">
        <v>495</v>
      </c>
      <c r="B39" s="20" t="s">
        <v>355</v>
      </c>
      <c r="C39" s="87">
        <f>(C20+C32)/C8</f>
        <v>0.11892270362015867</v>
      </c>
      <c r="D39" s="87">
        <f aca="true" t="shared" si="9" ref="D39:R39">(D20+D32)/D8</f>
        <v>0.058321247207008584</v>
      </c>
      <c r="E39" s="87">
        <f t="shared" si="9"/>
        <v>0.05271813893653516</v>
      </c>
      <c r="F39" s="87">
        <f t="shared" si="9"/>
        <v>0.06611950591868244</v>
      </c>
      <c r="G39" s="87">
        <f t="shared" si="9"/>
        <v>0.06497501164054012</v>
      </c>
      <c r="H39" s="87">
        <f t="shared" si="9"/>
        <v>0.04255814975695522</v>
      </c>
      <c r="I39" s="87">
        <f t="shared" si="9"/>
        <v>0.09288977090551792</v>
      </c>
      <c r="J39" s="87">
        <f t="shared" si="9"/>
        <v>0.08593489469768874</v>
      </c>
      <c r="K39" s="87">
        <f t="shared" si="9"/>
        <v>0.07403598971722365</v>
      </c>
      <c r="L39" s="87">
        <f t="shared" si="9"/>
        <v>0.07272727272727272</v>
      </c>
      <c r="M39" s="87">
        <f t="shared" si="9"/>
        <v>0.07048571062411893</v>
      </c>
      <c r="N39" s="87">
        <f t="shared" si="9"/>
        <v>0.07975769813225643</v>
      </c>
      <c r="O39" s="87">
        <f t="shared" si="9"/>
        <v>0.07934054611025244</v>
      </c>
      <c r="P39" s="87">
        <f t="shared" si="9"/>
        <v>0.07661653168787762</v>
      </c>
      <c r="Q39" s="87">
        <f t="shared" si="9"/>
        <v>0.002048917915226021</v>
      </c>
      <c r="R39" s="211">
        <f t="shared" si="9"/>
        <v>0</v>
      </c>
    </row>
    <row r="40" spans="1:18" ht="22.5">
      <c r="A40" s="84" t="s">
        <v>668</v>
      </c>
      <c r="B40" s="20" t="s">
        <v>356</v>
      </c>
      <c r="C40" s="87">
        <f aca="true" t="shared" si="10" ref="C40:R40">C37/C8</f>
        <v>0.3318126789983899</v>
      </c>
      <c r="D40" s="87">
        <f t="shared" si="10"/>
        <v>0.3830344631455006</v>
      </c>
      <c r="E40" s="87">
        <f t="shared" si="10"/>
        <v>0.3257848627787307</v>
      </c>
      <c r="F40" s="87">
        <f t="shared" si="10"/>
        <v>0.3485898610396294</v>
      </c>
      <c r="G40" s="87">
        <f t="shared" si="10"/>
        <v>0.3078896476796523</v>
      </c>
      <c r="H40" s="87">
        <f t="shared" si="10"/>
        <v>0.2871656582893784</v>
      </c>
      <c r="I40" s="87">
        <f t="shared" si="10"/>
        <v>0.2404716346899726</v>
      </c>
      <c r="J40" s="87">
        <f t="shared" si="10"/>
        <v>0.19777851884154632</v>
      </c>
      <c r="K40" s="87">
        <f t="shared" si="10"/>
        <v>0.16812339331619539</v>
      </c>
      <c r="L40" s="87">
        <f t="shared" si="10"/>
        <v>0.13751600512163892</v>
      </c>
      <c r="M40" s="87">
        <f t="shared" si="10"/>
        <v>0.10765090349865436</v>
      </c>
      <c r="N40" s="87">
        <f t="shared" si="10"/>
        <v>0.0706713780918728</v>
      </c>
      <c r="O40" s="87">
        <f t="shared" si="10"/>
        <v>0.03606388459556929</v>
      </c>
      <c r="P40" s="87">
        <f t="shared" si="10"/>
        <v>0</v>
      </c>
      <c r="Q40" s="87">
        <f t="shared" si="10"/>
        <v>0</v>
      </c>
      <c r="R40" s="211">
        <f t="shared" si="10"/>
        <v>0</v>
      </c>
    </row>
    <row r="41" spans="1:18" ht="23.25" thickBot="1">
      <c r="A41" s="88" t="s">
        <v>669</v>
      </c>
      <c r="B41" s="89" t="s">
        <v>357</v>
      </c>
      <c r="C41" s="216">
        <f>(C20+C32)/C8</f>
        <v>0.11892270362015867</v>
      </c>
      <c r="D41" s="216">
        <f aca="true" t="shared" si="11" ref="D41:R41">(D20+D32)/D8</f>
        <v>0.058321247207008584</v>
      </c>
      <c r="E41" s="216">
        <f t="shared" si="11"/>
        <v>0.05271813893653516</v>
      </c>
      <c r="F41" s="216">
        <f t="shared" si="11"/>
        <v>0.06611950591868244</v>
      </c>
      <c r="G41" s="216">
        <f t="shared" si="11"/>
        <v>0.06497501164054012</v>
      </c>
      <c r="H41" s="216">
        <f t="shared" si="11"/>
        <v>0.04255814975695522</v>
      </c>
      <c r="I41" s="216">
        <f t="shared" si="11"/>
        <v>0.09288977090551792</v>
      </c>
      <c r="J41" s="216">
        <f t="shared" si="11"/>
        <v>0.08593489469768874</v>
      </c>
      <c r="K41" s="216">
        <f t="shared" si="11"/>
        <v>0.07403598971722365</v>
      </c>
      <c r="L41" s="216">
        <f t="shared" si="11"/>
        <v>0.07272727272727272</v>
      </c>
      <c r="M41" s="216">
        <f t="shared" si="11"/>
        <v>0.07048571062411893</v>
      </c>
      <c r="N41" s="216">
        <f t="shared" si="11"/>
        <v>0.07975769813225643</v>
      </c>
      <c r="O41" s="216">
        <f t="shared" si="11"/>
        <v>0.07934054611025244</v>
      </c>
      <c r="P41" s="216">
        <f t="shared" si="11"/>
        <v>0.07661653168787762</v>
      </c>
      <c r="Q41" s="216">
        <f t="shared" si="11"/>
        <v>0.002048917915226021</v>
      </c>
      <c r="R41" s="448">
        <f t="shared" si="11"/>
        <v>0</v>
      </c>
    </row>
    <row r="42" spans="1:18" ht="15.75" customHeight="1">
      <c r="A42" s="15"/>
      <c r="B42" s="188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</row>
    <row r="43" spans="2:18" ht="13.5" customHeight="1">
      <c r="B43" s="309" t="s">
        <v>593</v>
      </c>
      <c r="C43" s="309"/>
      <c r="D43" s="309"/>
      <c r="E43" s="309"/>
      <c r="F43" s="124"/>
      <c r="I43" s="6"/>
      <c r="N43" s="716"/>
      <c r="O43" s="716"/>
      <c r="P43" s="716"/>
      <c r="Q43" s="716"/>
      <c r="R43" s="201"/>
    </row>
    <row r="45" spans="15:16" ht="12.75">
      <c r="O45" s="629"/>
      <c r="P45" s="629"/>
    </row>
  </sheetData>
  <mergeCells count="9">
    <mergeCell ref="O45:P45"/>
    <mergeCell ref="C5:C6"/>
    <mergeCell ref="D5:D6"/>
    <mergeCell ref="N43:Q43"/>
    <mergeCell ref="L1:R1"/>
    <mergeCell ref="B5:B6"/>
    <mergeCell ref="E5:R5"/>
    <mergeCell ref="A2:R2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2009-08-03T19:23:53Z</cp:lastPrinted>
  <dcterms:created xsi:type="dcterms:W3CDTF">2002-03-22T09:59:04Z</dcterms:created>
  <dcterms:modified xsi:type="dcterms:W3CDTF">2009-08-06T11:11:05Z</dcterms:modified>
  <cp:category/>
  <cp:version/>
  <cp:contentType/>
  <cp:contentStatus/>
</cp:coreProperties>
</file>