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1"/>
  </bookViews>
  <sheets>
    <sheet name="Z2" sheetId="1" r:id="rId1"/>
    <sheet name="Z1" sheetId="2" r:id="rId2"/>
  </sheets>
  <definedNames>
    <definedName name="_xlnm.Print_Area" localSheetId="0">'Z2'!$A$1:$J$459</definedName>
  </definedNames>
  <calcPr fullCalcOnLoad="1"/>
</workbook>
</file>

<file path=xl/sharedStrings.xml><?xml version="1.0" encoding="utf-8"?>
<sst xmlns="http://schemas.openxmlformats.org/spreadsheetml/2006/main" count="928" uniqueCount="350">
  <si>
    <t>plan 2005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</si>
  <si>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</si>
  <si>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</si>
  <si>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</si>
  <si>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</si>
  <si>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</si>
  <si>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</si>
  <si>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</si>
  <si>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</si>
  <si>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</si>
  <si>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</si>
  <si>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</si>
  <si>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zwiększenia (+)</t>
  </si>
  <si>
    <t>zmniejszenia (-)</t>
  </si>
  <si>
    <t>600</t>
  </si>
  <si>
    <t>60014</t>
  </si>
  <si>
    <t>75095</t>
  </si>
  <si>
    <t>801</t>
  </si>
  <si>
    <t>Licea Ogólnokształcące</t>
  </si>
  <si>
    <t>80120</t>
  </si>
  <si>
    <t>Szkoły zawodowe</t>
  </si>
  <si>
    <t>80130</t>
  </si>
  <si>
    <t>80195</t>
  </si>
  <si>
    <t>Domy pomocy społecznej</t>
  </si>
  <si>
    <t>85111</t>
  </si>
  <si>
    <t>85324</t>
  </si>
  <si>
    <t>854</t>
  </si>
  <si>
    <t>Specjalne ośrodki szkolno - wychowawcze</t>
  </si>
  <si>
    <t>85403</t>
  </si>
  <si>
    <t>85406</t>
  </si>
  <si>
    <t>Internaty i bursy szkolne</t>
  </si>
  <si>
    <t>85410</t>
  </si>
  <si>
    <t>921</t>
  </si>
  <si>
    <t>92195</t>
  </si>
  <si>
    <t>Gospodarka leśna</t>
  </si>
  <si>
    <t>02001</t>
  </si>
  <si>
    <t>Szkoły zawodowe specjalne</t>
  </si>
  <si>
    <t>Szkoły podstawowe specjalne</t>
  </si>
  <si>
    <t>Gimnazja specjalne</t>
  </si>
  <si>
    <t>Rodziny zastępcze</t>
  </si>
  <si>
    <t>Ośr. adopcyjno-opiekuńcze</t>
  </si>
  <si>
    <t>85415</t>
  </si>
  <si>
    <t>85495</t>
  </si>
  <si>
    <t>85201</t>
  </si>
  <si>
    <t>85202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</si>
  <si>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</si>
  <si>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</si>
  <si>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</si>
  <si>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</si>
  <si>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</si>
  <si>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</si>
  <si>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</si>
  <si>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</si>
  <si>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</si>
  <si>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</si>
  <si>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</si>
  <si>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</si>
  <si>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</si>
  <si>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</si>
  <si>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</si>
  <si>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</si>
  <si>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</si>
  <si>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</si>
  <si>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</si>
  <si>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</si>
  <si>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</si>
  <si>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</si>
  <si>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</si>
  <si>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</si>
  <si>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</si>
  <si>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</si>
  <si>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</si>
  <si>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</si>
  <si>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</si>
  <si>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</si>
  <si>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</si>
  <si>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</si>
  <si>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</si>
  <si>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</si>
  <si>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</si>
  <si>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</si>
  <si>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</si>
  <si>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</si>
  <si>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</si>
  <si>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</si>
  <si>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</si>
  <si>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</si>
  <si>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</si>
  <si>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</si>
  <si>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</si>
  <si>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</si>
  <si>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</si>
  <si>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</si>
  <si>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</si>
  <si>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</si>
  <si>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</si>
  <si>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</si>
  <si>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</si>
  <si>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</si>
  <si>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</si>
  <si>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</si>
  <si>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</si>
  <si>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</si>
  <si>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</si>
  <si>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</si>
  <si>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</si>
  <si>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</si>
  <si>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</si>
  <si>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</si>
  <si>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</si>
  <si>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</si>
  <si>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</si>
  <si>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</si>
  <si>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</si>
  <si>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</si>
  <si>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</si>
  <si>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</si>
  <si>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</si>
  <si>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</si>
  <si>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</si>
  <si>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</si>
  <si>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</si>
  <si>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</si>
  <si>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</si>
  <si>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</si>
  <si>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</si>
  <si>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</si>
  <si>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</si>
  <si>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</si>
  <si>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</si>
  <si>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</si>
  <si>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</si>
  <si>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</si>
  <si>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</si>
  <si>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</si>
  <si>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</si>
  <si>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</si>
  <si>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</si>
  <si>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</si>
  <si>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</si>
  <si>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</si>
  <si>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</si>
  <si>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</si>
  <si>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</si>
  <si>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852</t>
  </si>
  <si>
    <t>85204</t>
  </si>
  <si>
    <t>Pomoc społeczna</t>
  </si>
  <si>
    <t>Pozostałe zadania w zakresie polityki społecznej</t>
  </si>
  <si>
    <t>§</t>
  </si>
  <si>
    <t xml:space="preserve"> </t>
  </si>
  <si>
    <t>010</t>
  </si>
  <si>
    <t>Gospodarka gruntami i nieruchomościami</t>
  </si>
  <si>
    <t>01005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</si>
  <si>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</si>
  <si>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</si>
  <si>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</si>
  <si>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</si>
  <si>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</si>
  <si>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</si>
  <si>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</si>
  <si>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</si>
  <si>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</si>
  <si>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</si>
  <si>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</si>
  <si>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</si>
  <si>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</si>
  <si>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</si>
  <si>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</si>
  <si>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</si>
  <si>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</si>
  <si>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</si>
  <si>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</si>
  <si>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</si>
  <si>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</si>
  <si>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</si>
  <si>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</si>
  <si>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</si>
  <si>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</si>
  <si>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</si>
  <si>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</si>
  <si>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</si>
  <si>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</si>
  <si>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</si>
  <si>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</si>
  <si>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</si>
  <si>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</si>
  <si>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</si>
  <si>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</si>
  <si>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</si>
  <si>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</si>
  <si>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</si>
  <si>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</si>
  <si>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</si>
  <si>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</si>
  <si>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</si>
  <si>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</si>
  <si>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</si>
  <si>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</si>
  <si>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</si>
  <si>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</si>
  <si>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</si>
  <si>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</si>
  <si>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</si>
  <si>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</si>
  <si>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</si>
  <si>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</si>
  <si>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</si>
  <si>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</si>
  <si>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</si>
  <si>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</si>
  <si>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</si>
  <si>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</si>
  <si>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</si>
  <si>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</si>
  <si>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</si>
  <si>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</si>
  <si>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</si>
  <si>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</si>
  <si>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</si>
  <si>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</si>
  <si>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</si>
  <si>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</si>
  <si>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</si>
  <si>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</si>
  <si>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</si>
  <si>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</si>
  <si>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</si>
  <si>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</si>
  <si>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</si>
  <si>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Urzędy marszałkowskie</t>
  </si>
  <si>
    <t>Pozostała działalność</t>
  </si>
  <si>
    <t>Szpitale ogólne</t>
  </si>
  <si>
    <t>01095</t>
  </si>
  <si>
    <t>Lp.</t>
  </si>
  <si>
    <t>1.</t>
  </si>
  <si>
    <t>2.</t>
  </si>
  <si>
    <t>3.</t>
  </si>
  <si>
    <t>4.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</si>
  <si>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</si>
  <si>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</si>
  <si>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</si>
  <si>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</si>
  <si>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</si>
  <si>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</si>
  <si>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</si>
  <si>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</si>
  <si>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</si>
  <si>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</si>
  <si>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 xml:space="preserve">    dotacje (§ § 2310, 2320,2330,2540,)</t>
  </si>
  <si>
    <t>Koszty postępow.sąd.i prokurat.</t>
  </si>
  <si>
    <t>6059</t>
  </si>
  <si>
    <t>Wydatki inwest.jedn.budżetow.</t>
  </si>
  <si>
    <t>Wyn.osobowe korpusu sł.cywilnej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</si>
  <si>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</si>
  <si>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</si>
  <si>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</si>
  <si>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</si>
  <si>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</si>
  <si>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Wydatki inwest.jedn.budżetowych</t>
  </si>
  <si>
    <t>4420</t>
  </si>
  <si>
    <t>Podróże służbowe zagraniczne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</si>
  <si>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</si>
  <si>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</si>
  <si>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</si>
  <si>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</si>
  <si>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</si>
  <si>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</si>
  <si>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</si>
  <si>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</si>
  <si>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</si>
  <si>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</si>
  <si>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</si>
  <si>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</si>
  <si>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</si>
  <si>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</si>
  <si>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</si>
  <si>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</si>
  <si>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</si>
  <si>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</si>
  <si>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>Plan 2005 /po zmianach/</t>
  </si>
  <si>
    <t>PLAN WYDATKÓW BUDŻETU POWIATU NA ROK 2005</t>
  </si>
  <si>
    <t>Obrona cywilna</t>
  </si>
  <si>
    <t>75414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</si>
  <si>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</si>
  <si>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</si>
  <si>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</si>
  <si>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</si>
  <si>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</si>
  <si>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</si>
  <si>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</si>
  <si>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</si>
  <si>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</si>
  <si>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</si>
  <si>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</si>
  <si>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</si>
  <si>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</si>
  <si>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</si>
  <si>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</si>
  <si>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</si>
  <si>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</si>
  <si>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</si>
  <si>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</si>
  <si>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</si>
  <si>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</si>
  <si>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</si>
  <si>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Pożyczki krajowe (z WFOŚiGW)</t>
  </si>
  <si>
    <t>Szkolnictwo wyższe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</si>
  <si>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</si>
  <si>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</si>
  <si>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</si>
  <si>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</si>
  <si>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</si>
  <si>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</si>
  <si>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</si>
  <si>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</si>
  <si>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</si>
  <si>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 xml:space="preserve">6050,6052,6058,6059  - wydatki inwest.                          § 6060 - wyd.na zakupy inwest.  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</si>
  <si>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</si>
  <si>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</si>
  <si>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</si>
  <si>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Spłata  pożyczek  zaciągniętych  w latach poprzed.</t>
  </si>
  <si>
    <t>6058</t>
  </si>
  <si>
    <t>Wyd. inwestycyjne .jedn.budż.</t>
  </si>
  <si>
    <t>80105</t>
  </si>
  <si>
    <t>Przedszkola specjalne</t>
  </si>
  <si>
    <t>3219</t>
  </si>
  <si>
    <t>3249</t>
  </si>
  <si>
    <t>75075</t>
  </si>
  <si>
    <t>Promocja jednostek samorządu terytorialnego</t>
  </si>
  <si>
    <t>75405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</si>
  <si>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</si>
  <si>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</si>
  <si>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</si>
  <si>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>* suma pożyczek na prefinansowanie  planowanych do zaciągnicia w danym roku budżetowym jest równa sumie planowanych spłat w danym roku.</t>
  </si>
  <si>
    <t>Komenda Powiatowa Policji</t>
  </si>
  <si>
    <t>85154</t>
  </si>
  <si>
    <t>Przeciwdziałanie alkoholizmowi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</si>
  <si>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</si>
  <si>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6150</t>
  </si>
  <si>
    <t>Wpłaty jednostek na rzecz środków specjalnych na finansowanie lub dofinansowanie zadań inwestycyjnych</t>
  </si>
  <si>
    <t>Wacław Sapieha</t>
  </si>
  <si>
    <t xml:space="preserve">Przewodniczący Rady Powiatu        </t>
  </si>
  <si>
    <t>75704</t>
  </si>
  <si>
    <t xml:space="preserve">Rozliczenie z tytułu poręczeń      i gwarancji udzielonych przez Skarb Państwa lub jednostk samorządu terytpriaslnego </t>
  </si>
  <si>
    <t>Obsługa papierów wartosciowych kredytów              i pożyczek</t>
  </si>
  <si>
    <t>8020</t>
  </si>
  <si>
    <t xml:space="preserve">Wypłaty z tytułu gwarancji                     i poręczeń </t>
  </si>
  <si>
    <t>Prognoza kwoty długu powiatu na lata 2004 - 2015</t>
  </si>
  <si>
    <t>Załącznik nr 2 do uchwały Rady Powiatu w Olecku Nr XXXIII/260/05 z dnia 08 września 2005 r.</t>
  </si>
  <si>
    <t>Załącznik nr 1 do uchwały Nr XXXIII/260/05  Rady Powiatu w Olecku z dnia 08 września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</si>
</sst>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5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2" borderId="3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13" xfId="0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5" fillId="3" borderId="1" xfId="0" applyFon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2" xfId="0" applyFont="1" applyBorder="1" applyAlignment="1">
      <alignment horizontal="center"/>
    </xf>
    <xf numFmtId="10" fontId="4" fillId="0" borderId="4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0" fontId="4" fillId="0" borderId="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3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10" fillId="0" borderId="5" xfId="0" applyFont="1" applyBorder="1" applyAlignment="1">
      <alignment/>
    </xf>
    <xf numFmtId="49" fontId="0" fillId="4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3"/>
  <sheetViews>
    <sheetView zoomScaleSheetLayoutView="75" workbookViewId="0" topLeftCell="B1">
      <selection activeCell="K5" sqref="K5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183" t="s">
        <v>348</v>
      </c>
      <c r="I1" s="183"/>
      <c r="J1" s="183"/>
    </row>
    <row r="2" spans="2:17" ht="18.75" customHeight="1" thickBot="1">
      <c r="B2" s="174" t="s">
        <v>280</v>
      </c>
      <c r="C2" s="174"/>
      <c r="D2" s="174"/>
      <c r="E2" s="174"/>
      <c r="F2" s="174"/>
      <c r="G2" s="174"/>
      <c r="H2" s="174"/>
      <c r="I2" s="174"/>
      <c r="J2" s="174"/>
      <c r="K2" s="173"/>
      <c r="L2" s="173"/>
      <c r="M2" s="173"/>
      <c r="N2" s="173"/>
      <c r="O2" s="173"/>
      <c r="P2" s="173"/>
      <c r="Q2" s="173"/>
    </row>
    <row r="3" spans="2:10" ht="19.5" customHeight="1" hidden="1" thickBot="1">
      <c r="B3" s="40"/>
      <c r="C3" s="174"/>
      <c r="D3" s="174"/>
      <c r="E3" s="174"/>
      <c r="F3" s="174"/>
      <c r="G3" s="174"/>
      <c r="H3" s="174"/>
      <c r="I3" s="174"/>
      <c r="J3" s="174"/>
    </row>
    <row r="4" spans="1:10" ht="14.25" customHeight="1">
      <c r="A4" s="188" t="s">
        <v>45</v>
      </c>
      <c r="B4" s="186" t="s">
        <v>148</v>
      </c>
      <c r="C4" s="181" t="s">
        <v>46</v>
      </c>
      <c r="D4" s="181" t="s">
        <v>0</v>
      </c>
      <c r="E4" s="192" t="s">
        <v>47</v>
      </c>
      <c r="F4" s="193"/>
      <c r="G4" s="178" t="s">
        <v>279</v>
      </c>
      <c r="H4" s="177" t="s">
        <v>48</v>
      </c>
      <c r="I4" s="177"/>
      <c r="J4" s="177"/>
    </row>
    <row r="5" spans="1:10" ht="9" customHeight="1">
      <c r="A5" s="189"/>
      <c r="B5" s="187"/>
      <c r="C5" s="182"/>
      <c r="D5" s="182"/>
      <c r="E5" s="175" t="s">
        <v>12</v>
      </c>
      <c r="F5" s="190" t="s">
        <v>13</v>
      </c>
      <c r="G5" s="179"/>
      <c r="H5" s="177"/>
      <c r="I5" s="177"/>
      <c r="J5" s="177"/>
    </row>
    <row r="6" spans="1:10" ht="6" customHeight="1">
      <c r="A6" s="189"/>
      <c r="B6" s="187"/>
      <c r="C6" s="182"/>
      <c r="D6" s="182"/>
      <c r="E6" s="176"/>
      <c r="F6" s="191"/>
      <c r="G6" s="179"/>
      <c r="H6" s="177"/>
      <c r="I6" s="177"/>
      <c r="J6" s="177"/>
    </row>
    <row r="7" spans="1:10" ht="19.5" customHeight="1" thickBot="1">
      <c r="A7" s="189"/>
      <c r="B7" s="187"/>
      <c r="C7" s="182"/>
      <c r="D7" s="194"/>
      <c r="E7" s="176"/>
      <c r="F7" s="191"/>
      <c r="G7" s="180"/>
      <c r="H7" s="34" t="s">
        <v>49</v>
      </c>
      <c r="I7" s="34" t="s">
        <v>50</v>
      </c>
      <c r="J7" s="34" t="s">
        <v>51</v>
      </c>
    </row>
    <row r="8" spans="1:10" ht="14.25" customHeight="1" thickBot="1">
      <c r="A8" s="41">
        <v>1</v>
      </c>
      <c r="B8" s="42">
        <v>2</v>
      </c>
      <c r="C8" s="43">
        <v>3</v>
      </c>
      <c r="D8" s="43">
        <v>5</v>
      </c>
      <c r="E8" s="43"/>
      <c r="F8" s="43"/>
      <c r="G8" s="43">
        <v>5</v>
      </c>
      <c r="H8" s="44">
        <v>6</v>
      </c>
      <c r="I8" s="44">
        <v>7</v>
      </c>
      <c r="J8" s="44">
        <v>8</v>
      </c>
    </row>
    <row r="9" spans="1:13" ht="15.75" customHeight="1">
      <c r="A9" s="68" t="s">
        <v>150</v>
      </c>
      <c r="B9" s="69"/>
      <c r="C9" s="63" t="s">
        <v>52</v>
      </c>
      <c r="D9" s="63">
        <f aca="true" t="shared" si="0" ref="D9:J9">D10+D12</f>
        <v>41500</v>
      </c>
      <c r="E9" s="63">
        <f t="shared" si="0"/>
        <v>0</v>
      </c>
      <c r="F9" s="63">
        <f t="shared" si="0"/>
        <v>0</v>
      </c>
      <c r="G9" s="63">
        <f t="shared" si="0"/>
        <v>41500</v>
      </c>
      <c r="H9" s="63">
        <f t="shared" si="0"/>
        <v>40000</v>
      </c>
      <c r="I9" s="63">
        <f t="shared" si="0"/>
        <v>0</v>
      </c>
      <c r="J9" s="63">
        <f t="shared" si="0"/>
        <v>1500</v>
      </c>
      <c r="M9" s="21"/>
    </row>
    <row r="10" spans="1:12" ht="21.75" customHeight="1">
      <c r="A10" s="70" t="s">
        <v>152</v>
      </c>
      <c r="B10" s="66"/>
      <c r="C10" s="67" t="s">
        <v>55</v>
      </c>
      <c r="D10" s="65">
        <f>D11</f>
        <v>40000</v>
      </c>
      <c r="E10" s="65">
        <f aca="true" t="shared" si="1" ref="E10:J10">E11</f>
        <v>0</v>
      </c>
      <c r="F10" s="65">
        <f t="shared" si="1"/>
        <v>0</v>
      </c>
      <c r="G10" s="65">
        <f t="shared" si="1"/>
        <v>40000</v>
      </c>
      <c r="H10" s="65">
        <f t="shared" si="1"/>
        <v>40000</v>
      </c>
      <c r="I10" s="64">
        <f t="shared" si="1"/>
        <v>0</v>
      </c>
      <c r="J10" s="64">
        <f t="shared" si="1"/>
        <v>0</v>
      </c>
      <c r="L10" s="107"/>
    </row>
    <row r="11" spans="1:10" ht="14.25" customHeight="1">
      <c r="A11" s="45"/>
      <c r="B11" s="4" t="s">
        <v>153</v>
      </c>
      <c r="C11" s="15" t="s">
        <v>54</v>
      </c>
      <c r="D11" s="6">
        <v>40000</v>
      </c>
      <c r="E11" s="6">
        <v>0</v>
      </c>
      <c r="F11" s="6">
        <v>0</v>
      </c>
      <c r="G11" s="6">
        <f>D11+E11-F11</f>
        <v>40000</v>
      </c>
      <c r="H11" s="6">
        <f>G11</f>
        <v>40000</v>
      </c>
      <c r="I11" s="35">
        <v>0</v>
      </c>
      <c r="J11" s="35">
        <v>0</v>
      </c>
    </row>
    <row r="12" spans="1:19" s="88" customFormat="1" ht="15.75" customHeight="1">
      <c r="A12" s="70" t="s">
        <v>232</v>
      </c>
      <c r="B12" s="66"/>
      <c r="C12" s="67" t="s">
        <v>230</v>
      </c>
      <c r="D12" s="65">
        <f aca="true" t="shared" si="2" ref="D12:J12">D13</f>
        <v>1500</v>
      </c>
      <c r="E12" s="65">
        <f t="shared" si="2"/>
        <v>0</v>
      </c>
      <c r="F12" s="65">
        <f t="shared" si="2"/>
        <v>0</v>
      </c>
      <c r="G12" s="65">
        <f t="shared" si="2"/>
        <v>1500</v>
      </c>
      <c r="H12" s="65">
        <f t="shared" si="2"/>
        <v>0</v>
      </c>
      <c r="I12" s="64">
        <f t="shared" si="2"/>
        <v>0</v>
      </c>
      <c r="J12" s="64">
        <f t="shared" si="2"/>
        <v>1500</v>
      </c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0" ht="22.5" customHeight="1">
      <c r="A13" s="45"/>
      <c r="B13" s="4" t="s">
        <v>193</v>
      </c>
      <c r="C13" s="15" t="s">
        <v>254</v>
      </c>
      <c r="D13" s="6">
        <v>1500</v>
      </c>
      <c r="E13" s="6">
        <v>0</v>
      </c>
      <c r="F13" s="6">
        <v>0</v>
      </c>
      <c r="G13" s="6">
        <f>D13+E13-F13</f>
        <v>1500</v>
      </c>
      <c r="H13" s="6">
        <v>0</v>
      </c>
      <c r="I13" s="35">
        <v>0</v>
      </c>
      <c r="J13" s="35">
        <f>G13</f>
        <v>1500</v>
      </c>
    </row>
    <row r="14" spans="1:10" ht="18" customHeight="1">
      <c r="A14" s="54" t="s">
        <v>167</v>
      </c>
      <c r="B14" s="166"/>
      <c r="C14" s="27" t="s">
        <v>56</v>
      </c>
      <c r="D14" s="27">
        <f>D15+D17</f>
        <v>149148</v>
      </c>
      <c r="E14" s="27">
        <f>E15+E17</f>
        <v>0</v>
      </c>
      <c r="F14" s="27">
        <f>F15+F17</f>
        <v>0</v>
      </c>
      <c r="G14" s="27">
        <f>D14+E14-F14</f>
        <v>149148</v>
      </c>
      <c r="H14" s="27">
        <f>H15+H17</f>
        <v>0</v>
      </c>
      <c r="I14" s="27">
        <f>I15+I17</f>
        <v>149148</v>
      </c>
      <c r="J14" s="27">
        <f>J15+J17</f>
        <v>0</v>
      </c>
    </row>
    <row r="15" spans="1:10" ht="17.25" customHeight="1">
      <c r="A15" s="71" t="s">
        <v>35</v>
      </c>
      <c r="B15" s="166"/>
      <c r="C15" s="65" t="s">
        <v>34</v>
      </c>
      <c r="D15" s="65">
        <f>D16</f>
        <v>137048</v>
      </c>
      <c r="E15" s="65">
        <f aca="true" t="shared" si="3" ref="E15:J15">E16</f>
        <v>0</v>
      </c>
      <c r="F15" s="65">
        <f t="shared" si="3"/>
        <v>0</v>
      </c>
      <c r="G15" s="65">
        <f t="shared" si="3"/>
        <v>137048</v>
      </c>
      <c r="H15" s="65">
        <f t="shared" si="3"/>
        <v>0</v>
      </c>
      <c r="I15" s="64">
        <f t="shared" si="3"/>
        <v>137048</v>
      </c>
      <c r="J15" s="64">
        <f t="shared" si="3"/>
        <v>0</v>
      </c>
    </row>
    <row r="16" spans="1:10" ht="15.75" customHeight="1">
      <c r="A16" s="8"/>
      <c r="B16" s="4" t="s">
        <v>196</v>
      </c>
      <c r="C16" s="6" t="s">
        <v>57</v>
      </c>
      <c r="D16" s="6">
        <v>137048</v>
      </c>
      <c r="E16" s="6">
        <v>0</v>
      </c>
      <c r="F16" s="94">
        <v>0</v>
      </c>
      <c r="G16" s="6">
        <f>D16+E16-F16</f>
        <v>137048</v>
      </c>
      <c r="H16" s="6">
        <v>0</v>
      </c>
      <c r="I16" s="35">
        <f>G16</f>
        <v>137048</v>
      </c>
      <c r="J16" s="35">
        <v>0</v>
      </c>
    </row>
    <row r="17" spans="1:10" ht="15" customHeight="1">
      <c r="A17" s="71" t="s">
        <v>168</v>
      </c>
      <c r="B17" s="72"/>
      <c r="C17" s="65" t="s">
        <v>169</v>
      </c>
      <c r="D17" s="65">
        <f>D18+D19</f>
        <v>12100</v>
      </c>
      <c r="E17" s="65">
        <f aca="true" t="shared" si="4" ref="E17:J17">E19+E18</f>
        <v>0</v>
      </c>
      <c r="F17" s="65">
        <f t="shared" si="4"/>
        <v>0</v>
      </c>
      <c r="G17" s="65">
        <f t="shared" si="4"/>
        <v>12100</v>
      </c>
      <c r="H17" s="65">
        <f t="shared" si="4"/>
        <v>0</v>
      </c>
      <c r="I17" s="65">
        <f t="shared" si="4"/>
        <v>12100</v>
      </c>
      <c r="J17" s="65">
        <f t="shared" si="4"/>
        <v>0</v>
      </c>
    </row>
    <row r="18" spans="1:10" ht="15.75" customHeight="1">
      <c r="A18" s="38"/>
      <c r="B18" s="4" t="s">
        <v>186</v>
      </c>
      <c r="C18" s="9" t="s">
        <v>161</v>
      </c>
      <c r="D18" s="9">
        <v>500</v>
      </c>
      <c r="E18" s="6">
        <v>0</v>
      </c>
      <c r="F18" s="6">
        <v>0</v>
      </c>
      <c r="G18" s="6">
        <f>D18+E18-F18</f>
        <v>500</v>
      </c>
      <c r="H18" s="9">
        <v>0</v>
      </c>
      <c r="I18" s="9">
        <f>G18</f>
        <v>500</v>
      </c>
      <c r="J18" s="9">
        <v>0</v>
      </c>
    </row>
    <row r="19" spans="1:10" ht="15.75" customHeight="1">
      <c r="A19" s="8"/>
      <c r="B19" s="4" t="s">
        <v>153</v>
      </c>
      <c r="C19" s="6" t="s">
        <v>154</v>
      </c>
      <c r="D19" s="6">
        <v>11600</v>
      </c>
      <c r="E19" s="6">
        <v>0</v>
      </c>
      <c r="F19" s="6">
        <v>0</v>
      </c>
      <c r="G19" s="6">
        <f>D19+E19-F19</f>
        <v>11600</v>
      </c>
      <c r="H19" s="6">
        <v>0</v>
      </c>
      <c r="I19" s="35">
        <f>G19</f>
        <v>11600</v>
      </c>
      <c r="J19" s="35">
        <v>0</v>
      </c>
    </row>
    <row r="20" spans="1:10" ht="18" customHeight="1">
      <c r="A20" s="54" t="s">
        <v>14</v>
      </c>
      <c r="B20" s="73"/>
      <c r="C20" s="27" t="s">
        <v>58</v>
      </c>
      <c r="D20" s="27">
        <f>D21</f>
        <v>7534330</v>
      </c>
      <c r="E20" s="27">
        <f aca="true" t="shared" si="5" ref="E20:J20">E21</f>
        <v>0</v>
      </c>
      <c r="F20" s="27">
        <f t="shared" si="5"/>
        <v>0</v>
      </c>
      <c r="G20" s="27">
        <f t="shared" si="5"/>
        <v>7534330</v>
      </c>
      <c r="H20" s="27">
        <f t="shared" si="5"/>
        <v>0</v>
      </c>
      <c r="I20" s="26">
        <f t="shared" si="5"/>
        <v>7484330</v>
      </c>
      <c r="J20" s="26">
        <f t="shared" si="5"/>
        <v>50000</v>
      </c>
    </row>
    <row r="21" spans="1:10" ht="16.5" customHeight="1">
      <c r="A21" s="71" t="s">
        <v>15</v>
      </c>
      <c r="B21" s="72"/>
      <c r="C21" s="65" t="s">
        <v>59</v>
      </c>
      <c r="D21" s="65">
        <f aca="true" t="shared" si="6" ref="D21:J21">D22+D23+D24+D25+D26+D27+D28+D29+D30+D31+D32+D33+D34+D35+D36+D37+D38+D39+D40+D41</f>
        <v>7534330</v>
      </c>
      <c r="E21" s="65">
        <f t="shared" si="6"/>
        <v>0</v>
      </c>
      <c r="F21" s="65">
        <f t="shared" si="6"/>
        <v>0</v>
      </c>
      <c r="G21" s="65">
        <f t="shared" si="6"/>
        <v>7534330</v>
      </c>
      <c r="H21" s="65">
        <f t="shared" si="6"/>
        <v>0</v>
      </c>
      <c r="I21" s="65">
        <f t="shared" si="6"/>
        <v>7484330</v>
      </c>
      <c r="J21" s="65">
        <f t="shared" si="6"/>
        <v>50000</v>
      </c>
    </row>
    <row r="22" spans="1:10" s="10" customFormat="1" ht="15" customHeight="1">
      <c r="A22" s="46"/>
      <c r="B22" s="36" t="s">
        <v>193</v>
      </c>
      <c r="C22" s="30" t="s">
        <v>287</v>
      </c>
      <c r="D22" s="9">
        <v>50000</v>
      </c>
      <c r="E22" s="9">
        <v>0</v>
      </c>
      <c r="F22" s="9">
        <v>0</v>
      </c>
      <c r="G22" s="9">
        <f>D22+E22-F22</f>
        <v>50000</v>
      </c>
      <c r="H22" s="9">
        <v>0</v>
      </c>
      <c r="I22" s="9">
        <v>0</v>
      </c>
      <c r="J22" s="93">
        <f>G22</f>
        <v>50000</v>
      </c>
    </row>
    <row r="23" spans="1:10" s="10" customFormat="1" ht="15.75" customHeight="1">
      <c r="A23" s="46"/>
      <c r="B23" s="36" t="s">
        <v>198</v>
      </c>
      <c r="C23" s="6" t="s">
        <v>226</v>
      </c>
      <c r="D23" s="9">
        <v>4000</v>
      </c>
      <c r="E23" s="9">
        <v>0</v>
      </c>
      <c r="F23" s="9">
        <v>0</v>
      </c>
      <c r="G23" s="9">
        <f aca="true" t="shared" si="7" ref="G23:G39">D23+E23-F23</f>
        <v>4000</v>
      </c>
      <c r="H23" s="9">
        <v>0</v>
      </c>
      <c r="I23" s="35">
        <f aca="true" t="shared" si="8" ref="I23:I39">G23</f>
        <v>4000</v>
      </c>
      <c r="J23" s="9">
        <v>0</v>
      </c>
    </row>
    <row r="24" spans="1:10" ht="14.25" customHeight="1">
      <c r="A24" s="163"/>
      <c r="B24" s="4" t="s">
        <v>155</v>
      </c>
      <c r="C24" s="15" t="s">
        <v>261</v>
      </c>
      <c r="D24" s="6">
        <v>304950</v>
      </c>
      <c r="E24" s="6">
        <v>0</v>
      </c>
      <c r="F24" s="6">
        <v>0</v>
      </c>
      <c r="G24" s="9">
        <f t="shared" si="7"/>
        <v>304950</v>
      </c>
      <c r="H24" s="6">
        <v>0</v>
      </c>
      <c r="I24" s="35">
        <f t="shared" si="8"/>
        <v>304950</v>
      </c>
      <c r="J24" s="35">
        <v>0</v>
      </c>
    </row>
    <row r="25" spans="1:10" ht="13.5" customHeight="1">
      <c r="A25" s="163"/>
      <c r="B25" s="4" t="s">
        <v>157</v>
      </c>
      <c r="C25" s="15" t="s">
        <v>53</v>
      </c>
      <c r="D25" s="6">
        <v>28244</v>
      </c>
      <c r="E25" s="6">
        <v>0</v>
      </c>
      <c r="F25" s="6">
        <v>0</v>
      </c>
      <c r="G25" s="9">
        <f t="shared" si="7"/>
        <v>28244</v>
      </c>
      <c r="H25" s="6">
        <v>0</v>
      </c>
      <c r="I25" s="35">
        <f t="shared" si="8"/>
        <v>28244</v>
      </c>
      <c r="J25" s="35">
        <v>0</v>
      </c>
    </row>
    <row r="26" spans="1:10" ht="13.5" customHeight="1">
      <c r="A26" s="163"/>
      <c r="B26" s="39" t="s">
        <v>158</v>
      </c>
      <c r="C26" s="15" t="s">
        <v>60</v>
      </c>
      <c r="D26" s="6">
        <v>58474</v>
      </c>
      <c r="E26" s="6">
        <v>0</v>
      </c>
      <c r="F26" s="6">
        <v>0</v>
      </c>
      <c r="G26" s="9">
        <f t="shared" si="7"/>
        <v>58474</v>
      </c>
      <c r="H26" s="6">
        <v>0</v>
      </c>
      <c r="I26" s="35">
        <f t="shared" si="8"/>
        <v>58474</v>
      </c>
      <c r="J26" s="35">
        <v>0</v>
      </c>
    </row>
    <row r="27" spans="1:10" ht="13.5" customHeight="1">
      <c r="A27" s="163"/>
      <c r="B27" s="39" t="s">
        <v>283</v>
      </c>
      <c r="C27" s="15" t="s">
        <v>284</v>
      </c>
      <c r="D27" s="6">
        <v>5000</v>
      </c>
      <c r="E27" s="6">
        <v>0</v>
      </c>
      <c r="F27" s="6">
        <v>0</v>
      </c>
      <c r="G27" s="9">
        <f t="shared" si="7"/>
        <v>5000</v>
      </c>
      <c r="H27" s="6">
        <v>0</v>
      </c>
      <c r="I27" s="35">
        <f t="shared" si="8"/>
        <v>5000</v>
      </c>
      <c r="J27" s="35">
        <v>0</v>
      </c>
    </row>
    <row r="28" spans="1:10" ht="12.75" customHeight="1">
      <c r="A28" s="163"/>
      <c r="B28" s="39" t="s">
        <v>159</v>
      </c>
      <c r="C28" s="15" t="s">
        <v>160</v>
      </c>
      <c r="D28" s="6">
        <v>8080</v>
      </c>
      <c r="E28" s="6">
        <v>0</v>
      </c>
      <c r="F28" s="6">
        <v>0</v>
      </c>
      <c r="G28" s="9">
        <f t="shared" si="7"/>
        <v>8080</v>
      </c>
      <c r="H28" s="6">
        <v>0</v>
      </c>
      <c r="I28" s="35">
        <f t="shared" si="8"/>
        <v>8080</v>
      </c>
      <c r="J28" s="35">
        <v>0</v>
      </c>
    </row>
    <row r="29" spans="1:10" ht="14.25" customHeight="1">
      <c r="A29" s="45"/>
      <c r="B29" s="4" t="s">
        <v>186</v>
      </c>
      <c r="C29" s="30" t="s">
        <v>161</v>
      </c>
      <c r="D29" s="9">
        <v>200000</v>
      </c>
      <c r="E29" s="6">
        <v>0</v>
      </c>
      <c r="F29" s="6">
        <v>0</v>
      </c>
      <c r="G29" s="9">
        <f t="shared" si="7"/>
        <v>200000</v>
      </c>
      <c r="H29" s="6">
        <v>0</v>
      </c>
      <c r="I29" s="35">
        <f t="shared" si="8"/>
        <v>200000</v>
      </c>
      <c r="J29" s="35">
        <v>0</v>
      </c>
    </row>
    <row r="30" spans="1:10" ht="12.75" customHeight="1">
      <c r="A30" s="45"/>
      <c r="B30" s="4" t="s">
        <v>172</v>
      </c>
      <c r="C30" s="30" t="s">
        <v>162</v>
      </c>
      <c r="D30" s="9">
        <v>30000</v>
      </c>
      <c r="E30" s="6">
        <v>0</v>
      </c>
      <c r="F30" s="6">
        <v>0</v>
      </c>
      <c r="G30" s="9">
        <f t="shared" si="7"/>
        <v>30000</v>
      </c>
      <c r="H30" s="6">
        <v>0</v>
      </c>
      <c r="I30" s="35">
        <f t="shared" si="8"/>
        <v>30000</v>
      </c>
      <c r="J30" s="35">
        <v>0</v>
      </c>
    </row>
    <row r="31" spans="1:10" ht="13.5" customHeight="1">
      <c r="A31" s="45"/>
      <c r="B31" s="4" t="s">
        <v>206</v>
      </c>
      <c r="C31" s="30" t="s">
        <v>163</v>
      </c>
      <c r="D31" s="9">
        <v>90453</v>
      </c>
      <c r="E31" s="6">
        <v>0</v>
      </c>
      <c r="F31" s="6">
        <v>0</v>
      </c>
      <c r="G31" s="9">
        <f t="shared" si="7"/>
        <v>90453</v>
      </c>
      <c r="H31" s="6">
        <v>0</v>
      </c>
      <c r="I31" s="35">
        <f t="shared" si="8"/>
        <v>90453</v>
      </c>
      <c r="J31" s="35">
        <v>0</v>
      </c>
    </row>
    <row r="32" spans="1:10" ht="14.25" customHeight="1">
      <c r="A32" s="45"/>
      <c r="B32" s="4" t="s">
        <v>153</v>
      </c>
      <c r="C32" s="30" t="s">
        <v>154</v>
      </c>
      <c r="D32" s="9">
        <v>330548</v>
      </c>
      <c r="E32" s="6">
        <v>0</v>
      </c>
      <c r="F32" s="6">
        <v>0</v>
      </c>
      <c r="G32" s="9">
        <f t="shared" si="7"/>
        <v>330548</v>
      </c>
      <c r="H32" s="6">
        <v>0</v>
      </c>
      <c r="I32" s="35">
        <f t="shared" si="8"/>
        <v>330548</v>
      </c>
      <c r="J32" s="35">
        <v>0</v>
      </c>
    </row>
    <row r="33" spans="1:10" ht="14.25" customHeight="1">
      <c r="A33" s="45"/>
      <c r="B33" s="4" t="s">
        <v>285</v>
      </c>
      <c r="C33" s="30" t="s">
        <v>286</v>
      </c>
      <c r="D33" s="9">
        <v>3500</v>
      </c>
      <c r="E33" s="6">
        <v>0</v>
      </c>
      <c r="F33" s="6">
        <v>0</v>
      </c>
      <c r="G33" s="9">
        <f t="shared" si="7"/>
        <v>3500</v>
      </c>
      <c r="H33" s="6">
        <v>0</v>
      </c>
      <c r="I33" s="35">
        <f t="shared" si="8"/>
        <v>3500</v>
      </c>
      <c r="J33" s="35">
        <v>0</v>
      </c>
    </row>
    <row r="34" spans="1:10" ht="14.25" customHeight="1">
      <c r="A34" s="45"/>
      <c r="B34" s="4" t="s">
        <v>187</v>
      </c>
      <c r="C34" s="30" t="s">
        <v>164</v>
      </c>
      <c r="D34" s="9">
        <v>1000</v>
      </c>
      <c r="E34" s="6">
        <v>0</v>
      </c>
      <c r="F34" s="6">
        <v>0</v>
      </c>
      <c r="G34" s="9">
        <f t="shared" si="7"/>
        <v>1000</v>
      </c>
      <c r="H34" s="6">
        <v>0</v>
      </c>
      <c r="I34" s="35">
        <f t="shared" si="8"/>
        <v>1000</v>
      </c>
      <c r="J34" s="35">
        <v>0</v>
      </c>
    </row>
    <row r="35" spans="1:10" ht="13.5" customHeight="1">
      <c r="A35" s="45"/>
      <c r="B35" s="4" t="s">
        <v>211</v>
      </c>
      <c r="C35" s="30" t="s">
        <v>165</v>
      </c>
      <c r="D35" s="9">
        <v>2000</v>
      </c>
      <c r="E35" s="6">
        <v>0</v>
      </c>
      <c r="F35" s="6">
        <v>0</v>
      </c>
      <c r="G35" s="9">
        <f t="shared" si="7"/>
        <v>2000</v>
      </c>
      <c r="H35" s="6">
        <v>0</v>
      </c>
      <c r="I35" s="35">
        <f t="shared" si="8"/>
        <v>2000</v>
      </c>
      <c r="J35" s="35">
        <v>0</v>
      </c>
    </row>
    <row r="36" spans="1:10" ht="12" customHeight="1">
      <c r="A36" s="45"/>
      <c r="B36" s="4" t="s">
        <v>188</v>
      </c>
      <c r="C36" s="30" t="s">
        <v>166</v>
      </c>
      <c r="D36" s="9">
        <v>10046</v>
      </c>
      <c r="E36" s="6">
        <v>0</v>
      </c>
      <c r="F36" s="6">
        <v>0</v>
      </c>
      <c r="G36" s="9">
        <f t="shared" si="7"/>
        <v>10046</v>
      </c>
      <c r="H36" s="6">
        <v>0</v>
      </c>
      <c r="I36" s="35">
        <f t="shared" si="8"/>
        <v>10046</v>
      </c>
      <c r="J36" s="35">
        <v>0</v>
      </c>
    </row>
    <row r="37" spans="1:10" ht="12.75" customHeight="1">
      <c r="A37" s="45"/>
      <c r="B37" s="4" t="s">
        <v>173</v>
      </c>
      <c r="C37" s="30" t="s">
        <v>174</v>
      </c>
      <c r="D37" s="9">
        <v>9158</v>
      </c>
      <c r="E37" s="6">
        <v>0</v>
      </c>
      <c r="F37" s="6">
        <v>0</v>
      </c>
      <c r="G37" s="9">
        <f t="shared" si="7"/>
        <v>9158</v>
      </c>
      <c r="H37" s="6">
        <v>0</v>
      </c>
      <c r="I37" s="35">
        <f t="shared" si="8"/>
        <v>9158</v>
      </c>
      <c r="J37" s="35">
        <v>0</v>
      </c>
    </row>
    <row r="38" spans="1:10" ht="15" customHeight="1">
      <c r="A38" s="45"/>
      <c r="B38" s="4" t="s">
        <v>213</v>
      </c>
      <c r="C38" s="15" t="s">
        <v>64</v>
      </c>
      <c r="D38" s="9">
        <v>3750893</v>
      </c>
      <c r="E38" s="6">
        <v>0</v>
      </c>
      <c r="F38" s="6">
        <v>0</v>
      </c>
      <c r="G38" s="9">
        <f t="shared" si="7"/>
        <v>3750893</v>
      </c>
      <c r="H38" s="6">
        <v>0</v>
      </c>
      <c r="I38" s="35">
        <f t="shared" si="8"/>
        <v>3750893</v>
      </c>
      <c r="J38" s="35">
        <v>0</v>
      </c>
    </row>
    <row r="39" spans="1:10" ht="13.5" customHeight="1">
      <c r="A39" s="45"/>
      <c r="B39" s="4" t="s">
        <v>321</v>
      </c>
      <c r="C39" s="15" t="s">
        <v>322</v>
      </c>
      <c r="D39" s="9">
        <v>1954878</v>
      </c>
      <c r="E39" s="6">
        <v>0</v>
      </c>
      <c r="F39" s="6">
        <v>0</v>
      </c>
      <c r="G39" s="9">
        <f t="shared" si="7"/>
        <v>1954878</v>
      </c>
      <c r="H39" s="6">
        <v>0</v>
      </c>
      <c r="I39" s="35">
        <f t="shared" si="8"/>
        <v>1954878</v>
      </c>
      <c r="J39" s="35">
        <v>0</v>
      </c>
    </row>
    <row r="40" spans="1:10" ht="13.5" customHeight="1">
      <c r="A40" s="45"/>
      <c r="B40" s="4" t="s">
        <v>250</v>
      </c>
      <c r="C40" s="15" t="s">
        <v>322</v>
      </c>
      <c r="D40" s="9">
        <v>693106</v>
      </c>
      <c r="E40" s="6">
        <v>0</v>
      </c>
      <c r="F40" s="6">
        <v>0</v>
      </c>
      <c r="G40" s="9">
        <f>D40+E40-F40</f>
        <v>693106</v>
      </c>
      <c r="H40" s="6">
        <v>0</v>
      </c>
      <c r="I40" s="35">
        <f>G40</f>
        <v>693106</v>
      </c>
      <c r="J40" s="35">
        <v>0</v>
      </c>
    </row>
    <row r="41" spans="1:10" ht="13.5" customHeight="1">
      <c r="A41" s="45"/>
      <c r="B41" s="4" t="s">
        <v>253</v>
      </c>
      <c r="C41" s="15" t="s">
        <v>262</v>
      </c>
      <c r="D41" s="9">
        <v>0</v>
      </c>
      <c r="E41" s="6">
        <v>0</v>
      </c>
      <c r="F41" s="6">
        <v>0</v>
      </c>
      <c r="G41" s="9">
        <f>D41+E41-F41</f>
        <v>0</v>
      </c>
      <c r="H41" s="6">
        <v>0</v>
      </c>
      <c r="I41" s="35">
        <v>0</v>
      </c>
      <c r="J41" s="35">
        <f>G41</f>
        <v>0</v>
      </c>
    </row>
    <row r="42" spans="1:10" ht="24" customHeight="1">
      <c r="A42" s="54" t="s">
        <v>170</v>
      </c>
      <c r="B42" s="31"/>
      <c r="C42" s="51" t="s">
        <v>271</v>
      </c>
      <c r="D42" s="27">
        <f aca="true" t="shared" si="9" ref="D42:J42">D43</f>
        <v>126683</v>
      </c>
      <c r="E42" s="27">
        <f t="shared" si="9"/>
        <v>0</v>
      </c>
      <c r="F42" s="27">
        <f t="shared" si="9"/>
        <v>0</v>
      </c>
      <c r="G42" s="27">
        <f t="shared" si="9"/>
        <v>126683</v>
      </c>
      <c r="H42" s="27">
        <f t="shared" si="9"/>
        <v>55000</v>
      </c>
      <c r="I42" s="27">
        <f t="shared" si="9"/>
        <v>71683</v>
      </c>
      <c r="J42" s="27">
        <f t="shared" si="9"/>
        <v>0</v>
      </c>
    </row>
    <row r="43" spans="1:10" ht="21.75" customHeight="1">
      <c r="A43" s="71" t="s">
        <v>171</v>
      </c>
      <c r="B43" s="72"/>
      <c r="C43" s="67" t="s">
        <v>151</v>
      </c>
      <c r="D43" s="65">
        <f aca="true" t="shared" si="10" ref="D43:J43">D44+D45+D46+D47+D48+D49+D50+D51</f>
        <v>126683</v>
      </c>
      <c r="E43" s="65">
        <f t="shared" si="10"/>
        <v>0</v>
      </c>
      <c r="F43" s="65">
        <f t="shared" si="10"/>
        <v>0</v>
      </c>
      <c r="G43" s="65">
        <f t="shared" si="10"/>
        <v>126683</v>
      </c>
      <c r="H43" s="65">
        <f t="shared" si="10"/>
        <v>55000</v>
      </c>
      <c r="I43" s="65">
        <f t="shared" si="10"/>
        <v>71683</v>
      </c>
      <c r="J43" s="65">
        <f t="shared" si="10"/>
        <v>0</v>
      </c>
    </row>
    <row r="44" spans="1:10" ht="12" customHeight="1">
      <c r="A44" s="38"/>
      <c r="B44" s="4" t="s">
        <v>172</v>
      </c>
      <c r="C44" s="30" t="s">
        <v>162</v>
      </c>
      <c r="D44" s="9">
        <v>3365</v>
      </c>
      <c r="E44" s="9">
        <v>0</v>
      </c>
      <c r="F44" s="9">
        <v>0</v>
      </c>
      <c r="G44" s="6">
        <f aca="true" t="shared" si="11" ref="G44:G49">D44+E44-F44</f>
        <v>3365</v>
      </c>
      <c r="H44" s="9">
        <v>3365</v>
      </c>
      <c r="I44" s="33">
        <f>G44-H44</f>
        <v>0</v>
      </c>
      <c r="J44" s="33">
        <v>0</v>
      </c>
    </row>
    <row r="45" spans="1:10" ht="12" customHeight="1">
      <c r="A45" s="8"/>
      <c r="B45" s="4" t="s">
        <v>153</v>
      </c>
      <c r="C45" s="30" t="s">
        <v>154</v>
      </c>
      <c r="D45" s="9">
        <v>48323</v>
      </c>
      <c r="E45" s="9">
        <v>0</v>
      </c>
      <c r="F45" s="9">
        <v>0</v>
      </c>
      <c r="G45" s="6">
        <f t="shared" si="11"/>
        <v>48323</v>
      </c>
      <c r="H45" s="9">
        <v>37315</v>
      </c>
      <c r="I45" s="33">
        <f>G45-H45</f>
        <v>11008</v>
      </c>
      <c r="J45" s="35">
        <v>0</v>
      </c>
    </row>
    <row r="46" spans="1:10" ht="12.75" customHeight="1">
      <c r="A46" s="8"/>
      <c r="B46" s="4" t="s">
        <v>211</v>
      </c>
      <c r="C46" s="30" t="s">
        <v>165</v>
      </c>
      <c r="D46" s="9">
        <v>55000</v>
      </c>
      <c r="E46" s="9">
        <v>0</v>
      </c>
      <c r="F46" s="9">
        <v>0</v>
      </c>
      <c r="G46" s="6">
        <f t="shared" si="11"/>
        <v>55000</v>
      </c>
      <c r="H46" s="9">
        <v>0</v>
      </c>
      <c r="I46" s="33">
        <f>G46-H46</f>
        <v>55000</v>
      </c>
      <c r="J46" s="35">
        <v>0</v>
      </c>
    </row>
    <row r="47" spans="1:10" ht="13.5" customHeight="1">
      <c r="A47" s="8"/>
      <c r="B47" s="4" t="s">
        <v>173</v>
      </c>
      <c r="C47" s="30" t="s">
        <v>174</v>
      </c>
      <c r="D47" s="9">
        <v>9443</v>
      </c>
      <c r="E47" s="9">
        <v>0</v>
      </c>
      <c r="F47" s="9">
        <v>0</v>
      </c>
      <c r="G47" s="6">
        <f t="shared" si="11"/>
        <v>9443</v>
      </c>
      <c r="H47" s="9">
        <v>8940</v>
      </c>
      <c r="I47" s="33">
        <f>G47-H47</f>
        <v>503</v>
      </c>
      <c r="J47" s="35">
        <v>0</v>
      </c>
    </row>
    <row r="48" spans="1:10" ht="12.75" customHeight="1">
      <c r="A48" s="8"/>
      <c r="B48" s="4" t="s">
        <v>175</v>
      </c>
      <c r="C48" s="30" t="s">
        <v>65</v>
      </c>
      <c r="D48" s="9">
        <v>4580</v>
      </c>
      <c r="E48" s="9">
        <v>0</v>
      </c>
      <c r="F48" s="9">
        <v>0</v>
      </c>
      <c r="G48" s="6">
        <f t="shared" si="11"/>
        <v>4580</v>
      </c>
      <c r="H48" s="9">
        <v>4580</v>
      </c>
      <c r="I48" s="33">
        <f>G48-H48</f>
        <v>0</v>
      </c>
      <c r="J48" s="35">
        <v>0</v>
      </c>
    </row>
    <row r="49" spans="1:10" ht="11.25" customHeight="1">
      <c r="A49" s="8"/>
      <c r="B49" s="4" t="s">
        <v>212</v>
      </c>
      <c r="C49" s="30" t="s">
        <v>272</v>
      </c>
      <c r="D49" s="9">
        <v>5172</v>
      </c>
      <c r="E49" s="9">
        <v>0</v>
      </c>
      <c r="F49" s="9">
        <v>0</v>
      </c>
      <c r="G49" s="6">
        <f t="shared" si="11"/>
        <v>5172</v>
      </c>
      <c r="H49" s="9">
        <v>0</v>
      </c>
      <c r="I49" s="33">
        <f>G49-H517</f>
        <v>5172</v>
      </c>
      <c r="J49" s="35">
        <v>0</v>
      </c>
    </row>
    <row r="50" spans="1:10" ht="12" customHeight="1">
      <c r="A50" s="8"/>
      <c r="B50" s="4" t="s">
        <v>283</v>
      </c>
      <c r="C50" s="30" t="s">
        <v>290</v>
      </c>
      <c r="D50" s="9">
        <v>800</v>
      </c>
      <c r="E50" s="9">
        <v>0</v>
      </c>
      <c r="F50" s="9">
        <v>0</v>
      </c>
      <c r="G50" s="6">
        <f>D50+E50-F50</f>
        <v>800</v>
      </c>
      <c r="H50" s="9">
        <v>800</v>
      </c>
      <c r="I50" s="33">
        <f>G50-H50</f>
        <v>0</v>
      </c>
      <c r="J50" s="35">
        <v>0</v>
      </c>
    </row>
    <row r="51" spans="1:10" ht="12" customHeight="1">
      <c r="A51" s="8"/>
      <c r="B51" s="4" t="s">
        <v>177</v>
      </c>
      <c r="C51" s="30" t="s">
        <v>265</v>
      </c>
      <c r="D51" s="9">
        <v>0</v>
      </c>
      <c r="E51" s="9">
        <v>0</v>
      </c>
      <c r="F51" s="9">
        <v>0</v>
      </c>
      <c r="G51" s="6">
        <f>D51+E51-F51</f>
        <v>0</v>
      </c>
      <c r="H51" s="9">
        <v>0</v>
      </c>
      <c r="I51" s="33">
        <f>G51-H51</f>
        <v>0</v>
      </c>
      <c r="J51" s="35">
        <v>0</v>
      </c>
    </row>
    <row r="52" spans="1:10" ht="15" customHeight="1">
      <c r="A52" s="54" t="s">
        <v>178</v>
      </c>
      <c r="B52" s="31"/>
      <c r="C52" s="51" t="s">
        <v>66</v>
      </c>
      <c r="D52" s="27">
        <f>D53+D56+D58</f>
        <v>202852</v>
      </c>
      <c r="E52" s="27">
        <f aca="true" t="shared" si="12" ref="E52:J52">E53+E56+E58</f>
        <v>0</v>
      </c>
      <c r="F52" s="27">
        <f t="shared" si="12"/>
        <v>0</v>
      </c>
      <c r="G52" s="27">
        <f t="shared" si="12"/>
        <v>202852</v>
      </c>
      <c r="H52" s="27">
        <f t="shared" si="12"/>
        <v>202852</v>
      </c>
      <c r="I52" s="26">
        <f>I53+I56+I58</f>
        <v>0</v>
      </c>
      <c r="J52" s="26">
        <f t="shared" si="12"/>
        <v>0</v>
      </c>
    </row>
    <row r="53" spans="1:10" ht="23.25" customHeight="1">
      <c r="A53" s="71" t="s">
        <v>179</v>
      </c>
      <c r="B53" s="66"/>
      <c r="C53" s="67" t="s">
        <v>180</v>
      </c>
      <c r="D53" s="65">
        <f aca="true" t="shared" si="13" ref="D53:J53">D54+D55</f>
        <v>42000</v>
      </c>
      <c r="E53" s="65">
        <f t="shared" si="13"/>
        <v>0</v>
      </c>
      <c r="F53" s="65">
        <f t="shared" si="13"/>
        <v>0</v>
      </c>
      <c r="G53" s="65">
        <f t="shared" si="13"/>
        <v>42000</v>
      </c>
      <c r="H53" s="65">
        <f t="shared" si="13"/>
        <v>42000</v>
      </c>
      <c r="I53" s="65">
        <f t="shared" si="13"/>
        <v>0</v>
      </c>
      <c r="J53" s="65">
        <f t="shared" si="13"/>
        <v>0</v>
      </c>
    </row>
    <row r="54" spans="1:10" ht="15.75" customHeight="1">
      <c r="A54" s="105"/>
      <c r="B54" s="102" t="s">
        <v>283</v>
      </c>
      <c r="C54" s="30" t="s">
        <v>290</v>
      </c>
      <c r="D54" s="30">
        <v>2000</v>
      </c>
      <c r="E54" s="103">
        <v>0</v>
      </c>
      <c r="F54" s="103">
        <v>0</v>
      </c>
      <c r="G54" s="6">
        <f>D54+E54-F54</f>
        <v>2000</v>
      </c>
      <c r="H54" s="9">
        <f>G54</f>
        <v>2000</v>
      </c>
      <c r="I54" s="106">
        <v>0</v>
      </c>
      <c r="J54" s="106">
        <v>0</v>
      </c>
    </row>
    <row r="55" spans="1:10" ht="15" customHeight="1">
      <c r="A55" s="8"/>
      <c r="B55" s="4" t="s">
        <v>153</v>
      </c>
      <c r="C55" s="30" t="s">
        <v>154</v>
      </c>
      <c r="D55" s="9">
        <v>40000</v>
      </c>
      <c r="E55" s="9">
        <v>0</v>
      </c>
      <c r="F55" s="9">
        <v>0</v>
      </c>
      <c r="G55" s="6">
        <f>D55+E55-F55</f>
        <v>40000</v>
      </c>
      <c r="H55" s="9">
        <f>G55</f>
        <v>40000</v>
      </c>
      <c r="I55" s="35">
        <v>0</v>
      </c>
      <c r="J55" s="35">
        <v>0</v>
      </c>
    </row>
    <row r="56" spans="1:10" ht="22.5" customHeight="1">
      <c r="A56" s="71" t="s">
        <v>181</v>
      </c>
      <c r="B56" s="66"/>
      <c r="C56" s="67" t="s">
        <v>182</v>
      </c>
      <c r="D56" s="65">
        <f>D57</f>
        <v>8000</v>
      </c>
      <c r="E56" s="65">
        <f aca="true" t="shared" si="14" ref="E56:J56">E57</f>
        <v>0</v>
      </c>
      <c r="F56" s="65">
        <f t="shared" si="14"/>
        <v>0</v>
      </c>
      <c r="G56" s="65">
        <f t="shared" si="14"/>
        <v>8000</v>
      </c>
      <c r="H56" s="65">
        <f t="shared" si="14"/>
        <v>8000</v>
      </c>
      <c r="I56" s="64">
        <f t="shared" si="14"/>
        <v>0</v>
      </c>
      <c r="J56" s="64">
        <f t="shared" si="14"/>
        <v>0</v>
      </c>
    </row>
    <row r="57" spans="1:10" ht="15" customHeight="1">
      <c r="A57" s="8"/>
      <c r="B57" s="4" t="s">
        <v>153</v>
      </c>
      <c r="C57" s="30" t="s">
        <v>154</v>
      </c>
      <c r="D57" s="9">
        <v>8000</v>
      </c>
      <c r="E57" s="9">
        <v>0</v>
      </c>
      <c r="F57" s="9">
        <v>0</v>
      </c>
      <c r="G57" s="6">
        <f>D57+E57-F57</f>
        <v>8000</v>
      </c>
      <c r="H57" s="9">
        <f>G57</f>
        <v>8000</v>
      </c>
      <c r="I57" s="35">
        <v>0</v>
      </c>
      <c r="J57" s="35">
        <v>0</v>
      </c>
    </row>
    <row r="58" spans="1:10" ht="16.5" customHeight="1">
      <c r="A58" s="71" t="s">
        <v>183</v>
      </c>
      <c r="B58" s="66"/>
      <c r="C58" s="67" t="s">
        <v>184</v>
      </c>
      <c r="D58" s="65">
        <f>D59+D60+D61+D62+D63+D64+D65+D66+D68+D69+D67</f>
        <v>152852</v>
      </c>
      <c r="E58" s="65">
        <f>E59+E60+E61+E62+E63+E64+E65+E66+E68+E69+E67</f>
        <v>0</v>
      </c>
      <c r="F58" s="65">
        <f>F59+F60+F61+F62+F63+F64+F65+F66+F68+F69+F67</f>
        <v>0</v>
      </c>
      <c r="G58" s="65">
        <f>G59+G60+G61+G62+G63+G64+G65+G66+G68+G69+G67</f>
        <v>152852</v>
      </c>
      <c r="H58" s="65">
        <f>H59+H60+H61+H62+H63+H64+H65+H66+H68+H69+H67</f>
        <v>152852</v>
      </c>
      <c r="I58" s="65">
        <f>I59+I60+I61+I62+I63+I64+I65+I66+I68+I69</f>
        <v>0</v>
      </c>
      <c r="J58" s="65">
        <f>J59+J60+J61+J62+J63+J64+J65+J66+J68+J69</f>
        <v>0</v>
      </c>
    </row>
    <row r="59" spans="1:10" ht="13.5" customHeight="1">
      <c r="A59" s="8"/>
      <c r="B59" s="4" t="s">
        <v>155</v>
      </c>
      <c r="C59" s="30" t="s">
        <v>67</v>
      </c>
      <c r="D59" s="9">
        <v>45980</v>
      </c>
      <c r="E59" s="9">
        <v>0</v>
      </c>
      <c r="F59" s="9">
        <v>0</v>
      </c>
      <c r="G59" s="6">
        <f aca="true" t="shared" si="15" ref="G59:G69">D59+E59-F59</f>
        <v>45980</v>
      </c>
      <c r="H59" s="9">
        <f aca="true" t="shared" si="16" ref="H59:H69">G59</f>
        <v>45980</v>
      </c>
      <c r="I59" s="35">
        <v>0</v>
      </c>
      <c r="J59" s="35">
        <v>0</v>
      </c>
    </row>
    <row r="60" spans="1:10" ht="13.5" customHeight="1">
      <c r="A60" s="8"/>
      <c r="B60" s="4" t="s">
        <v>156</v>
      </c>
      <c r="C60" s="15" t="s">
        <v>288</v>
      </c>
      <c r="D60" s="9">
        <v>60940</v>
      </c>
      <c r="E60" s="9">
        <v>0</v>
      </c>
      <c r="F60" s="9">
        <v>0</v>
      </c>
      <c r="G60" s="6">
        <f t="shared" si="15"/>
        <v>60940</v>
      </c>
      <c r="H60" s="9">
        <f t="shared" si="16"/>
        <v>60940</v>
      </c>
      <c r="I60" s="35">
        <v>0</v>
      </c>
      <c r="J60" s="35">
        <v>0</v>
      </c>
    </row>
    <row r="61" spans="1:10" ht="14.25" customHeight="1">
      <c r="A61" s="8"/>
      <c r="B61" s="4" t="s">
        <v>157</v>
      </c>
      <c r="C61" s="30" t="s">
        <v>53</v>
      </c>
      <c r="D61" s="9">
        <v>8422</v>
      </c>
      <c r="E61" s="9">
        <v>0</v>
      </c>
      <c r="F61" s="9">
        <v>0</v>
      </c>
      <c r="G61" s="6">
        <f t="shared" si="15"/>
        <v>8422</v>
      </c>
      <c r="H61" s="9">
        <f t="shared" si="16"/>
        <v>8422</v>
      </c>
      <c r="I61" s="35">
        <v>0</v>
      </c>
      <c r="J61" s="35">
        <v>0</v>
      </c>
    </row>
    <row r="62" spans="1:10" ht="13.5" customHeight="1">
      <c r="A62" s="8"/>
      <c r="B62" s="39" t="s">
        <v>68</v>
      </c>
      <c r="C62" s="30" t="s">
        <v>60</v>
      </c>
      <c r="D62" s="9">
        <v>20510</v>
      </c>
      <c r="E62" s="9">
        <v>0</v>
      </c>
      <c r="F62" s="9">
        <v>0</v>
      </c>
      <c r="G62" s="6">
        <f t="shared" si="15"/>
        <v>20510</v>
      </c>
      <c r="H62" s="9">
        <f t="shared" si="16"/>
        <v>20510</v>
      </c>
      <c r="I62" s="35">
        <v>0</v>
      </c>
      <c r="J62" s="35">
        <v>0</v>
      </c>
    </row>
    <row r="63" spans="1:10" ht="12" customHeight="1">
      <c r="A63" s="8"/>
      <c r="B63" s="39" t="s">
        <v>159</v>
      </c>
      <c r="C63" s="30" t="s">
        <v>160</v>
      </c>
      <c r="D63" s="9">
        <v>2762</v>
      </c>
      <c r="E63" s="9">
        <v>0</v>
      </c>
      <c r="F63" s="9">
        <v>0</v>
      </c>
      <c r="G63" s="6">
        <f t="shared" si="15"/>
        <v>2762</v>
      </c>
      <c r="H63" s="9">
        <f t="shared" si="16"/>
        <v>2762</v>
      </c>
      <c r="I63" s="35">
        <v>0</v>
      </c>
      <c r="J63" s="35">
        <v>0</v>
      </c>
    </row>
    <row r="64" spans="1:10" ht="13.5" customHeight="1">
      <c r="A64" s="8"/>
      <c r="B64" s="4" t="s">
        <v>186</v>
      </c>
      <c r="C64" s="30" t="s">
        <v>161</v>
      </c>
      <c r="D64" s="9">
        <v>3102</v>
      </c>
      <c r="E64" s="9">
        <v>0</v>
      </c>
      <c r="F64" s="9">
        <v>0</v>
      </c>
      <c r="G64" s="6">
        <f t="shared" si="15"/>
        <v>3102</v>
      </c>
      <c r="H64" s="9">
        <f t="shared" si="16"/>
        <v>3102</v>
      </c>
      <c r="I64" s="35">
        <v>0</v>
      </c>
      <c r="J64" s="35">
        <v>0</v>
      </c>
    </row>
    <row r="65" spans="1:10" ht="12.75" customHeight="1">
      <c r="A65" s="8"/>
      <c r="B65" s="4" t="s">
        <v>153</v>
      </c>
      <c r="C65" s="30" t="s">
        <v>154</v>
      </c>
      <c r="D65" s="9">
        <v>2968</v>
      </c>
      <c r="E65" s="9">
        <v>0</v>
      </c>
      <c r="F65" s="9">
        <v>0</v>
      </c>
      <c r="G65" s="6">
        <f t="shared" si="15"/>
        <v>2968</v>
      </c>
      <c r="H65" s="9">
        <f t="shared" si="16"/>
        <v>2968</v>
      </c>
      <c r="I65" s="35">
        <v>0</v>
      </c>
      <c r="J65" s="35">
        <v>0</v>
      </c>
    </row>
    <row r="66" spans="1:10" ht="13.5" customHeight="1">
      <c r="A66" s="8"/>
      <c r="B66" s="4" t="s">
        <v>187</v>
      </c>
      <c r="C66" s="30" t="s">
        <v>164</v>
      </c>
      <c r="D66" s="9">
        <v>200</v>
      </c>
      <c r="E66" s="9">
        <v>0</v>
      </c>
      <c r="F66" s="9">
        <v>0</v>
      </c>
      <c r="G66" s="6">
        <f t="shared" si="15"/>
        <v>200</v>
      </c>
      <c r="H66" s="9">
        <f t="shared" si="16"/>
        <v>200</v>
      </c>
      <c r="I66" s="35">
        <v>0</v>
      </c>
      <c r="J66" s="35">
        <v>0</v>
      </c>
    </row>
    <row r="67" spans="1:10" ht="13.5" customHeight="1">
      <c r="A67" s="8"/>
      <c r="B67" s="4" t="s">
        <v>211</v>
      </c>
      <c r="C67" s="30" t="s">
        <v>165</v>
      </c>
      <c r="D67" s="9">
        <v>1535</v>
      </c>
      <c r="E67" s="9">
        <v>0</v>
      </c>
      <c r="F67" s="9">
        <v>0</v>
      </c>
      <c r="G67" s="6">
        <f t="shared" si="15"/>
        <v>1535</v>
      </c>
      <c r="H67" s="9">
        <f t="shared" si="16"/>
        <v>1535</v>
      </c>
      <c r="I67" s="35">
        <v>0</v>
      </c>
      <c r="J67" s="35">
        <v>0</v>
      </c>
    </row>
    <row r="68" spans="1:10" ht="13.5" customHeight="1">
      <c r="A68" s="8"/>
      <c r="B68" s="4" t="s">
        <v>188</v>
      </c>
      <c r="C68" s="30" t="s">
        <v>166</v>
      </c>
      <c r="D68" s="9">
        <v>2933</v>
      </c>
      <c r="E68" s="9">
        <v>0</v>
      </c>
      <c r="F68" s="9">
        <v>0</v>
      </c>
      <c r="G68" s="6">
        <f t="shared" si="15"/>
        <v>2933</v>
      </c>
      <c r="H68" s="9">
        <f t="shared" si="16"/>
        <v>2933</v>
      </c>
      <c r="I68" s="35">
        <v>0</v>
      </c>
      <c r="J68" s="35">
        <v>0</v>
      </c>
    </row>
    <row r="69" spans="1:10" ht="14.25" customHeight="1">
      <c r="A69" s="8"/>
      <c r="B69" s="4" t="s">
        <v>189</v>
      </c>
      <c r="C69" s="30" t="s">
        <v>11</v>
      </c>
      <c r="D69" s="9">
        <v>3500</v>
      </c>
      <c r="E69" s="9">
        <v>0</v>
      </c>
      <c r="F69" s="9">
        <v>0</v>
      </c>
      <c r="G69" s="6">
        <f t="shared" si="15"/>
        <v>3500</v>
      </c>
      <c r="H69" s="9">
        <f t="shared" si="16"/>
        <v>3500</v>
      </c>
      <c r="I69" s="35">
        <v>0</v>
      </c>
      <c r="J69" s="35">
        <v>0</v>
      </c>
    </row>
    <row r="70" spans="1:10" ht="21" customHeight="1">
      <c r="A70" s="54" t="s">
        <v>190</v>
      </c>
      <c r="B70" s="31"/>
      <c r="C70" s="51" t="s">
        <v>69</v>
      </c>
      <c r="D70" s="27">
        <f>D71+D82+D84+D90+D111+D119+D124</f>
        <v>2289473</v>
      </c>
      <c r="E70" s="27">
        <f aca="true" t="shared" si="17" ref="E70:J70">E71+E82+E84+E90+E111+E119+E124</f>
        <v>0</v>
      </c>
      <c r="F70" s="27">
        <f t="shared" si="17"/>
        <v>0</v>
      </c>
      <c r="G70" s="27">
        <f t="shared" si="17"/>
        <v>2289473</v>
      </c>
      <c r="H70" s="27">
        <f t="shared" si="17"/>
        <v>107746</v>
      </c>
      <c r="I70" s="27">
        <f t="shared" si="17"/>
        <v>2177657</v>
      </c>
      <c r="J70" s="27">
        <f t="shared" si="17"/>
        <v>4720</v>
      </c>
    </row>
    <row r="71" spans="1:10" ht="16.5" customHeight="1">
      <c r="A71" s="71" t="s">
        <v>191</v>
      </c>
      <c r="B71" s="66"/>
      <c r="C71" s="67" t="s">
        <v>192</v>
      </c>
      <c r="D71" s="65">
        <f aca="true" t="shared" si="18" ref="D71:J71">D72+D73+D74+D75+D76+D77+D78+D79+D80+D81</f>
        <v>94258</v>
      </c>
      <c r="E71" s="65">
        <f t="shared" si="18"/>
        <v>0</v>
      </c>
      <c r="F71" s="65">
        <f t="shared" si="18"/>
        <v>0</v>
      </c>
      <c r="G71" s="65">
        <f t="shared" si="18"/>
        <v>94258</v>
      </c>
      <c r="H71" s="65">
        <f t="shared" si="18"/>
        <v>94258</v>
      </c>
      <c r="I71" s="65">
        <f t="shared" si="18"/>
        <v>0</v>
      </c>
      <c r="J71" s="65">
        <f t="shared" si="18"/>
        <v>0</v>
      </c>
    </row>
    <row r="72" spans="1:10" s="10" customFormat="1" ht="16.5" customHeight="1">
      <c r="A72" s="46"/>
      <c r="B72" s="36" t="s">
        <v>193</v>
      </c>
      <c r="C72" s="30" t="s">
        <v>289</v>
      </c>
      <c r="D72" s="9">
        <v>10000</v>
      </c>
      <c r="E72" s="9">
        <v>0</v>
      </c>
      <c r="F72" s="9">
        <v>0</v>
      </c>
      <c r="G72" s="6">
        <f aca="true" t="shared" si="19" ref="G72:G81">D72+E72-F72</f>
        <v>10000</v>
      </c>
      <c r="H72" s="9">
        <f aca="true" t="shared" si="20" ref="H72:H81">G72</f>
        <v>10000</v>
      </c>
      <c r="I72" s="35">
        <v>0</v>
      </c>
      <c r="J72" s="35">
        <v>0</v>
      </c>
    </row>
    <row r="73" spans="1:10" ht="14.25" customHeight="1">
      <c r="A73" s="8"/>
      <c r="B73" s="4" t="s">
        <v>155</v>
      </c>
      <c r="C73" s="30" t="s">
        <v>67</v>
      </c>
      <c r="D73" s="9">
        <v>55440</v>
      </c>
      <c r="E73" s="9">
        <v>0</v>
      </c>
      <c r="F73" s="9">
        <v>0</v>
      </c>
      <c r="G73" s="6">
        <f t="shared" si="19"/>
        <v>55440</v>
      </c>
      <c r="H73" s="9">
        <f t="shared" si="20"/>
        <v>55440</v>
      </c>
      <c r="I73" s="35">
        <v>0</v>
      </c>
      <c r="J73" s="35">
        <v>0</v>
      </c>
    </row>
    <row r="74" spans="1:10" ht="14.25" customHeight="1">
      <c r="A74" s="8"/>
      <c r="B74" s="4" t="s">
        <v>157</v>
      </c>
      <c r="C74" s="30" t="s">
        <v>53</v>
      </c>
      <c r="D74" s="9">
        <v>4590</v>
      </c>
      <c r="E74" s="9">
        <v>0</v>
      </c>
      <c r="F74" s="9">
        <v>0</v>
      </c>
      <c r="G74" s="6">
        <f t="shared" si="19"/>
        <v>4590</v>
      </c>
      <c r="H74" s="9">
        <f t="shared" si="20"/>
        <v>4590</v>
      </c>
      <c r="I74" s="35">
        <v>0</v>
      </c>
      <c r="J74" s="35">
        <v>0</v>
      </c>
    </row>
    <row r="75" spans="1:10" ht="14.25" customHeight="1">
      <c r="A75" s="8"/>
      <c r="B75" s="39" t="s">
        <v>68</v>
      </c>
      <c r="C75" s="30" t="s">
        <v>225</v>
      </c>
      <c r="D75" s="9">
        <v>10343</v>
      </c>
      <c r="E75" s="9">
        <v>0</v>
      </c>
      <c r="F75" s="9">
        <v>0</v>
      </c>
      <c r="G75" s="6">
        <f t="shared" si="19"/>
        <v>10343</v>
      </c>
      <c r="H75" s="9">
        <f t="shared" si="20"/>
        <v>10343</v>
      </c>
      <c r="I75" s="35">
        <v>0</v>
      </c>
      <c r="J75" s="35">
        <v>0</v>
      </c>
    </row>
    <row r="76" spans="1:10" ht="13.5" customHeight="1">
      <c r="A76" s="8"/>
      <c r="B76" s="39" t="s">
        <v>159</v>
      </c>
      <c r="C76" s="30" t="s">
        <v>160</v>
      </c>
      <c r="D76" s="9">
        <v>1471</v>
      </c>
      <c r="E76" s="9">
        <v>0</v>
      </c>
      <c r="F76" s="9">
        <v>0</v>
      </c>
      <c r="G76" s="6">
        <f t="shared" si="19"/>
        <v>1471</v>
      </c>
      <c r="H76" s="9">
        <f t="shared" si="20"/>
        <v>1471</v>
      </c>
      <c r="I76" s="35">
        <v>0</v>
      </c>
      <c r="J76" s="35">
        <v>0</v>
      </c>
    </row>
    <row r="77" spans="1:10" ht="13.5" customHeight="1">
      <c r="A77" s="8"/>
      <c r="B77" s="39" t="s">
        <v>283</v>
      </c>
      <c r="C77" s="30" t="s">
        <v>290</v>
      </c>
      <c r="D77" s="9">
        <v>7160</v>
      </c>
      <c r="E77" s="9">
        <v>0</v>
      </c>
      <c r="F77" s="9">
        <v>0</v>
      </c>
      <c r="G77" s="6">
        <f t="shared" si="19"/>
        <v>7160</v>
      </c>
      <c r="H77" s="9">
        <f t="shared" si="20"/>
        <v>7160</v>
      </c>
      <c r="I77" s="35">
        <v>0</v>
      </c>
      <c r="J77" s="35">
        <v>0</v>
      </c>
    </row>
    <row r="78" spans="1:10" ht="12.75" customHeight="1">
      <c r="A78" s="8"/>
      <c r="B78" s="4" t="s">
        <v>186</v>
      </c>
      <c r="C78" s="30" t="s">
        <v>161</v>
      </c>
      <c r="D78" s="9">
        <v>559</v>
      </c>
      <c r="E78" s="9">
        <v>0</v>
      </c>
      <c r="F78" s="9">
        <v>0</v>
      </c>
      <c r="G78" s="6">
        <f t="shared" si="19"/>
        <v>559</v>
      </c>
      <c r="H78" s="9">
        <f t="shared" si="20"/>
        <v>559</v>
      </c>
      <c r="I78" s="35">
        <v>0</v>
      </c>
      <c r="J78" s="35">
        <v>0</v>
      </c>
    </row>
    <row r="79" spans="1:10" ht="15" customHeight="1">
      <c r="A79" s="8"/>
      <c r="B79" s="4" t="s">
        <v>153</v>
      </c>
      <c r="C79" s="30" t="s">
        <v>154</v>
      </c>
      <c r="D79" s="24">
        <v>1939</v>
      </c>
      <c r="E79" s="24">
        <v>0</v>
      </c>
      <c r="F79" s="24">
        <v>0</v>
      </c>
      <c r="G79" s="6">
        <f t="shared" si="19"/>
        <v>1939</v>
      </c>
      <c r="H79" s="9">
        <f t="shared" si="20"/>
        <v>1939</v>
      </c>
      <c r="I79" s="35">
        <v>0</v>
      </c>
      <c r="J79" s="35">
        <v>0</v>
      </c>
    </row>
    <row r="80" spans="1:10" ht="15" customHeight="1">
      <c r="A80" s="8"/>
      <c r="B80" s="4" t="s">
        <v>187</v>
      </c>
      <c r="C80" s="30" t="s">
        <v>164</v>
      </c>
      <c r="D80" s="24">
        <v>900</v>
      </c>
      <c r="E80" s="24">
        <v>0</v>
      </c>
      <c r="F80" s="24">
        <v>0</v>
      </c>
      <c r="G80" s="6">
        <f t="shared" si="19"/>
        <v>900</v>
      </c>
      <c r="H80" s="9">
        <f t="shared" si="20"/>
        <v>900</v>
      </c>
      <c r="I80" s="35">
        <v>0</v>
      </c>
      <c r="J80" s="35">
        <v>0</v>
      </c>
    </row>
    <row r="81" spans="1:10" ht="13.5" customHeight="1">
      <c r="A81" s="8"/>
      <c r="B81" s="4" t="s">
        <v>188</v>
      </c>
      <c r="C81" s="30" t="s">
        <v>166</v>
      </c>
      <c r="D81" s="9">
        <v>1856</v>
      </c>
      <c r="E81" s="9">
        <v>0</v>
      </c>
      <c r="F81" s="9">
        <v>0</v>
      </c>
      <c r="G81" s="6">
        <f t="shared" si="19"/>
        <v>1856</v>
      </c>
      <c r="H81" s="9">
        <f t="shared" si="20"/>
        <v>1856</v>
      </c>
      <c r="I81" s="35">
        <v>0</v>
      </c>
      <c r="J81" s="35">
        <v>0</v>
      </c>
    </row>
    <row r="82" spans="1:10" ht="15" customHeight="1">
      <c r="A82" s="71" t="s">
        <v>70</v>
      </c>
      <c r="B82" s="72"/>
      <c r="C82" s="67" t="s">
        <v>229</v>
      </c>
      <c r="D82" s="65">
        <f>D83</f>
        <v>2720</v>
      </c>
      <c r="E82" s="65">
        <f aca="true" t="shared" si="21" ref="E82:J82">E83</f>
        <v>0</v>
      </c>
      <c r="F82" s="65">
        <f t="shared" si="21"/>
        <v>0</v>
      </c>
      <c r="G82" s="65">
        <f t="shared" si="21"/>
        <v>2720</v>
      </c>
      <c r="H82" s="65">
        <f t="shared" si="21"/>
        <v>0</v>
      </c>
      <c r="I82" s="65">
        <f t="shared" si="21"/>
        <v>0</v>
      </c>
      <c r="J82" s="65">
        <f t="shared" si="21"/>
        <v>2720</v>
      </c>
    </row>
    <row r="83" spans="1:10" ht="21" customHeight="1">
      <c r="A83" s="8"/>
      <c r="B83" s="4" t="s">
        <v>71</v>
      </c>
      <c r="C83" s="7" t="s">
        <v>291</v>
      </c>
      <c r="D83" s="9">
        <v>2720</v>
      </c>
      <c r="E83" s="9">
        <v>0</v>
      </c>
      <c r="F83" s="9">
        <v>0</v>
      </c>
      <c r="G83" s="6">
        <f>D83+E83-F83</f>
        <v>2720</v>
      </c>
      <c r="H83" s="9">
        <v>0</v>
      </c>
      <c r="I83" s="35">
        <v>0</v>
      </c>
      <c r="J83" s="35">
        <f>G83</f>
        <v>2720</v>
      </c>
    </row>
    <row r="84" spans="1:10" ht="15" customHeight="1">
      <c r="A84" s="71" t="s">
        <v>72</v>
      </c>
      <c r="B84" s="66"/>
      <c r="C84" s="67" t="s">
        <v>73</v>
      </c>
      <c r="D84" s="65">
        <f aca="true" t="shared" si="22" ref="D84:J84">D85+D86+D87+D88+D89</f>
        <v>89528</v>
      </c>
      <c r="E84" s="65">
        <f t="shared" si="22"/>
        <v>0</v>
      </c>
      <c r="F84" s="65">
        <f t="shared" si="22"/>
        <v>0</v>
      </c>
      <c r="G84" s="65">
        <f t="shared" si="22"/>
        <v>89528</v>
      </c>
      <c r="H84" s="65">
        <f t="shared" si="22"/>
        <v>0</v>
      </c>
      <c r="I84" s="65">
        <f t="shared" si="22"/>
        <v>89528</v>
      </c>
      <c r="J84" s="65">
        <f t="shared" si="22"/>
        <v>0</v>
      </c>
    </row>
    <row r="85" spans="1:10" ht="14.25" customHeight="1">
      <c r="A85" s="8"/>
      <c r="B85" s="4" t="s">
        <v>196</v>
      </c>
      <c r="C85" s="30" t="s">
        <v>57</v>
      </c>
      <c r="D85" s="9">
        <v>72328</v>
      </c>
      <c r="E85" s="9">
        <v>0</v>
      </c>
      <c r="F85" s="9">
        <v>0</v>
      </c>
      <c r="G85" s="6">
        <f>D85+E85-F85</f>
        <v>72328</v>
      </c>
      <c r="H85" s="9">
        <v>0</v>
      </c>
      <c r="I85" s="35">
        <f>G85</f>
        <v>72328</v>
      </c>
      <c r="J85" s="35">
        <v>0</v>
      </c>
    </row>
    <row r="86" spans="1:10" ht="14.25" customHeight="1">
      <c r="A86" s="8"/>
      <c r="B86" s="4" t="s">
        <v>186</v>
      </c>
      <c r="C86" s="30" t="s">
        <v>161</v>
      </c>
      <c r="D86" s="9">
        <v>5500</v>
      </c>
      <c r="E86" s="9">
        <v>0</v>
      </c>
      <c r="F86" s="9">
        <v>0</v>
      </c>
      <c r="G86" s="6">
        <f>D86+E86-F86</f>
        <v>5500</v>
      </c>
      <c r="H86" s="9">
        <v>0</v>
      </c>
      <c r="I86" s="35">
        <f>G86</f>
        <v>5500</v>
      </c>
      <c r="J86" s="35">
        <v>0</v>
      </c>
    </row>
    <row r="87" spans="1:10" ht="13.5" customHeight="1">
      <c r="A87" s="8"/>
      <c r="B87" s="4" t="s">
        <v>153</v>
      </c>
      <c r="C87" s="30" t="s">
        <v>154</v>
      </c>
      <c r="D87" s="9">
        <v>10200</v>
      </c>
      <c r="E87" s="9">
        <v>0</v>
      </c>
      <c r="F87" s="9">
        <v>0</v>
      </c>
      <c r="G87" s="6">
        <f>D87+E87-F87</f>
        <v>10200</v>
      </c>
      <c r="H87" s="9">
        <v>0</v>
      </c>
      <c r="I87" s="35">
        <f>G87</f>
        <v>10200</v>
      </c>
      <c r="J87" s="35">
        <v>0</v>
      </c>
    </row>
    <row r="88" spans="1:10" ht="14.25" customHeight="1">
      <c r="A88" s="8"/>
      <c r="B88" s="4" t="s">
        <v>187</v>
      </c>
      <c r="C88" s="30" t="s">
        <v>164</v>
      </c>
      <c r="D88" s="9">
        <v>500</v>
      </c>
      <c r="E88" s="9">
        <v>0</v>
      </c>
      <c r="F88" s="9">
        <v>0</v>
      </c>
      <c r="G88" s="6">
        <f>D88+E88-F88</f>
        <v>500</v>
      </c>
      <c r="H88" s="9">
        <v>0</v>
      </c>
      <c r="I88" s="35">
        <f>G88</f>
        <v>500</v>
      </c>
      <c r="J88" s="35">
        <v>0</v>
      </c>
    </row>
    <row r="89" spans="1:10" ht="13.5" customHeight="1">
      <c r="A89" s="8"/>
      <c r="B89" s="4" t="s">
        <v>259</v>
      </c>
      <c r="C89" s="30" t="s">
        <v>260</v>
      </c>
      <c r="D89" s="9">
        <v>1000</v>
      </c>
      <c r="E89" s="9">
        <v>0</v>
      </c>
      <c r="F89" s="9">
        <v>0</v>
      </c>
      <c r="G89" s="6">
        <f>D89+E89-F89</f>
        <v>1000</v>
      </c>
      <c r="H89" s="9">
        <v>0</v>
      </c>
      <c r="I89" s="35">
        <f>G89</f>
        <v>1000</v>
      </c>
      <c r="J89" s="35">
        <v>0</v>
      </c>
    </row>
    <row r="90" spans="1:10" ht="14.25" customHeight="1">
      <c r="A90" s="71" t="s">
        <v>74</v>
      </c>
      <c r="B90" s="66"/>
      <c r="C90" s="67" t="s">
        <v>75</v>
      </c>
      <c r="D90" s="65">
        <f aca="true" t="shared" si="23" ref="D90:J90">D91+D92+D93+D94+D95+D96+D97+D98+D99+D100+D101+D102+D103+D104+D105+D106+D107+D108+D109+D110</f>
        <v>2063204</v>
      </c>
      <c r="E90" s="65">
        <f t="shared" si="23"/>
        <v>0</v>
      </c>
      <c r="F90" s="65">
        <f t="shared" si="23"/>
        <v>0</v>
      </c>
      <c r="G90" s="65">
        <f t="shared" si="23"/>
        <v>2063204</v>
      </c>
      <c r="H90" s="65">
        <f t="shared" si="23"/>
        <v>0</v>
      </c>
      <c r="I90" s="65">
        <f t="shared" si="23"/>
        <v>2063204</v>
      </c>
      <c r="J90" s="65">
        <f t="shared" si="23"/>
        <v>0</v>
      </c>
    </row>
    <row r="91" spans="1:10" s="10" customFormat="1" ht="12.75" customHeight="1">
      <c r="A91" s="46"/>
      <c r="B91" s="36" t="s">
        <v>198</v>
      </c>
      <c r="C91" s="30" t="s">
        <v>76</v>
      </c>
      <c r="D91" s="9">
        <v>300</v>
      </c>
      <c r="E91" s="9">
        <v>0</v>
      </c>
      <c r="F91" s="9">
        <v>0</v>
      </c>
      <c r="G91" s="6">
        <f aca="true" t="shared" si="24" ref="G91:G108">D91+E91-F91</f>
        <v>300</v>
      </c>
      <c r="H91" s="9">
        <v>0</v>
      </c>
      <c r="I91" s="35">
        <f aca="true" t="shared" si="25" ref="I91:I108">G91</f>
        <v>300</v>
      </c>
      <c r="J91" s="35">
        <v>0</v>
      </c>
    </row>
    <row r="92" spans="1:10" ht="12.75" customHeight="1">
      <c r="A92" s="46"/>
      <c r="B92" s="36" t="s">
        <v>155</v>
      </c>
      <c r="C92" s="30" t="s">
        <v>67</v>
      </c>
      <c r="D92" s="9">
        <v>1198098</v>
      </c>
      <c r="E92" s="9">
        <v>0</v>
      </c>
      <c r="F92" s="9">
        <v>0</v>
      </c>
      <c r="G92" s="6">
        <f t="shared" si="24"/>
        <v>1198098</v>
      </c>
      <c r="H92" s="9">
        <v>0</v>
      </c>
      <c r="I92" s="35">
        <f t="shared" si="25"/>
        <v>1198098</v>
      </c>
      <c r="J92" s="35">
        <v>0</v>
      </c>
    </row>
    <row r="93" spans="1:10" ht="12.75" customHeight="1">
      <c r="A93" s="46"/>
      <c r="B93" s="36" t="s">
        <v>157</v>
      </c>
      <c r="C93" s="30" t="s">
        <v>53</v>
      </c>
      <c r="D93" s="9">
        <v>83385</v>
      </c>
      <c r="E93" s="9">
        <v>0</v>
      </c>
      <c r="F93" s="9">
        <v>0</v>
      </c>
      <c r="G93" s="6">
        <f t="shared" si="24"/>
        <v>83385</v>
      </c>
      <c r="H93" s="9">
        <v>0</v>
      </c>
      <c r="I93" s="35">
        <f t="shared" si="25"/>
        <v>83385</v>
      </c>
      <c r="J93" s="35">
        <v>0</v>
      </c>
    </row>
    <row r="94" spans="1:10" ht="12.75" customHeight="1">
      <c r="A94" s="46"/>
      <c r="B94" s="47" t="s">
        <v>68</v>
      </c>
      <c r="C94" s="30" t="s">
        <v>60</v>
      </c>
      <c r="D94" s="9">
        <v>168216</v>
      </c>
      <c r="E94" s="9">
        <v>0</v>
      </c>
      <c r="F94" s="9">
        <v>0</v>
      </c>
      <c r="G94" s="6">
        <f t="shared" si="24"/>
        <v>168216</v>
      </c>
      <c r="H94" s="9">
        <v>0</v>
      </c>
      <c r="I94" s="35">
        <f t="shared" si="25"/>
        <v>168216</v>
      </c>
      <c r="J94" s="35">
        <v>0</v>
      </c>
    </row>
    <row r="95" spans="1:10" ht="11.25" customHeight="1">
      <c r="A95" s="46"/>
      <c r="B95" s="47" t="s">
        <v>159</v>
      </c>
      <c r="C95" s="30" t="s">
        <v>160</v>
      </c>
      <c r="D95" s="9">
        <v>27256</v>
      </c>
      <c r="E95" s="9">
        <v>0</v>
      </c>
      <c r="F95" s="9">
        <v>0</v>
      </c>
      <c r="G95" s="6">
        <f t="shared" si="24"/>
        <v>27256</v>
      </c>
      <c r="H95" s="9">
        <v>0</v>
      </c>
      <c r="I95" s="35">
        <f t="shared" si="25"/>
        <v>27256</v>
      </c>
      <c r="J95" s="35">
        <v>0</v>
      </c>
    </row>
    <row r="96" spans="1:10" ht="12.75" customHeight="1">
      <c r="A96" s="46"/>
      <c r="B96" s="47" t="s">
        <v>283</v>
      </c>
      <c r="C96" s="30" t="s">
        <v>290</v>
      </c>
      <c r="D96" s="9">
        <v>3950</v>
      </c>
      <c r="E96" s="9">
        <v>0</v>
      </c>
      <c r="F96" s="9">
        <v>0</v>
      </c>
      <c r="G96" s="6">
        <f t="shared" si="24"/>
        <v>3950</v>
      </c>
      <c r="H96" s="9">
        <v>0</v>
      </c>
      <c r="I96" s="35">
        <f t="shared" si="25"/>
        <v>3950</v>
      </c>
      <c r="J96" s="35">
        <v>0</v>
      </c>
    </row>
    <row r="97" spans="1:10" ht="12" customHeight="1">
      <c r="A97" s="46"/>
      <c r="B97" s="36" t="s">
        <v>186</v>
      </c>
      <c r="C97" s="30" t="s">
        <v>161</v>
      </c>
      <c r="D97" s="9">
        <v>69596</v>
      </c>
      <c r="E97" s="9">
        <v>0</v>
      </c>
      <c r="F97" s="9">
        <v>0</v>
      </c>
      <c r="G97" s="6">
        <f t="shared" si="24"/>
        <v>69596</v>
      </c>
      <c r="H97" s="9">
        <v>0</v>
      </c>
      <c r="I97" s="35">
        <f t="shared" si="25"/>
        <v>69596</v>
      </c>
      <c r="J97" s="35">
        <v>0</v>
      </c>
    </row>
    <row r="98" spans="1:10" ht="12.75" customHeight="1">
      <c r="A98" s="46"/>
      <c r="B98" s="36" t="s">
        <v>172</v>
      </c>
      <c r="C98" s="30" t="s">
        <v>162</v>
      </c>
      <c r="D98" s="9">
        <v>61000</v>
      </c>
      <c r="E98" s="9">
        <v>0</v>
      </c>
      <c r="F98" s="9">
        <v>0</v>
      </c>
      <c r="G98" s="6">
        <f t="shared" si="24"/>
        <v>61000</v>
      </c>
      <c r="H98" s="9">
        <v>0</v>
      </c>
      <c r="I98" s="35">
        <f t="shared" si="25"/>
        <v>61000</v>
      </c>
      <c r="J98" s="35">
        <v>0</v>
      </c>
    </row>
    <row r="99" spans="1:10" ht="12.75" customHeight="1">
      <c r="A99" s="46"/>
      <c r="B99" s="36" t="s">
        <v>206</v>
      </c>
      <c r="C99" s="30" t="s">
        <v>163</v>
      </c>
      <c r="D99" s="9">
        <v>8500</v>
      </c>
      <c r="E99" s="9">
        <v>0</v>
      </c>
      <c r="F99" s="9">
        <v>0</v>
      </c>
      <c r="G99" s="6">
        <f t="shared" si="24"/>
        <v>8500</v>
      </c>
      <c r="H99" s="9">
        <v>0</v>
      </c>
      <c r="I99" s="35">
        <f t="shared" si="25"/>
        <v>8500</v>
      </c>
      <c r="J99" s="35">
        <v>0</v>
      </c>
    </row>
    <row r="100" spans="1:10" ht="13.5" customHeight="1">
      <c r="A100" s="46"/>
      <c r="B100" s="36" t="s">
        <v>153</v>
      </c>
      <c r="C100" s="30" t="s">
        <v>154</v>
      </c>
      <c r="D100" s="9">
        <v>361123</v>
      </c>
      <c r="E100" s="9">
        <v>0</v>
      </c>
      <c r="F100" s="9">
        <v>0</v>
      </c>
      <c r="G100" s="6">
        <f t="shared" si="24"/>
        <v>361123</v>
      </c>
      <c r="H100" s="9">
        <v>0</v>
      </c>
      <c r="I100" s="35">
        <f t="shared" si="25"/>
        <v>361123</v>
      </c>
      <c r="J100" s="35">
        <v>0</v>
      </c>
    </row>
    <row r="101" spans="1:10" ht="14.25" customHeight="1">
      <c r="A101" s="46"/>
      <c r="B101" s="36" t="s">
        <v>285</v>
      </c>
      <c r="C101" s="30" t="s">
        <v>292</v>
      </c>
      <c r="D101" s="9">
        <v>9944</v>
      </c>
      <c r="E101" s="9">
        <v>0</v>
      </c>
      <c r="F101" s="9">
        <v>0</v>
      </c>
      <c r="G101" s="6">
        <f>D101+E101-F101</f>
        <v>9944</v>
      </c>
      <c r="H101" s="9">
        <v>0</v>
      </c>
      <c r="I101" s="35">
        <f>G101</f>
        <v>9944</v>
      </c>
      <c r="J101" s="35">
        <v>0</v>
      </c>
    </row>
    <row r="102" spans="1:10" ht="14.25" customHeight="1">
      <c r="A102" s="46"/>
      <c r="B102" s="36" t="s">
        <v>187</v>
      </c>
      <c r="C102" s="30" t="s">
        <v>164</v>
      </c>
      <c r="D102" s="9">
        <v>8500</v>
      </c>
      <c r="E102" s="9">
        <v>0</v>
      </c>
      <c r="F102" s="9">
        <v>0</v>
      </c>
      <c r="G102" s="6">
        <f t="shared" si="24"/>
        <v>8500</v>
      </c>
      <c r="H102" s="9">
        <v>0</v>
      </c>
      <c r="I102" s="35">
        <f t="shared" si="25"/>
        <v>8500</v>
      </c>
      <c r="J102" s="35">
        <v>0</v>
      </c>
    </row>
    <row r="103" spans="1:10" ht="14.25" customHeight="1">
      <c r="A103" s="46"/>
      <c r="B103" s="36" t="s">
        <v>259</v>
      </c>
      <c r="C103" s="30" t="s">
        <v>260</v>
      </c>
      <c r="D103" s="9">
        <v>2000</v>
      </c>
      <c r="E103" s="9">
        <v>0</v>
      </c>
      <c r="F103" s="9">
        <v>0</v>
      </c>
      <c r="G103" s="6">
        <f>D103+E103-F103</f>
        <v>2000</v>
      </c>
      <c r="H103" s="9">
        <v>0</v>
      </c>
      <c r="I103" s="35">
        <f>G103</f>
        <v>2000</v>
      </c>
      <c r="J103" s="35">
        <v>0</v>
      </c>
    </row>
    <row r="104" spans="1:10" ht="15" customHeight="1">
      <c r="A104" s="46"/>
      <c r="B104" s="36" t="s">
        <v>211</v>
      </c>
      <c r="C104" s="30" t="s">
        <v>165</v>
      </c>
      <c r="D104" s="9">
        <v>707</v>
      </c>
      <c r="E104" s="9">
        <v>0</v>
      </c>
      <c r="F104" s="9">
        <v>0</v>
      </c>
      <c r="G104" s="6">
        <f t="shared" si="24"/>
        <v>707</v>
      </c>
      <c r="H104" s="9">
        <v>0</v>
      </c>
      <c r="I104" s="35">
        <f t="shared" si="25"/>
        <v>707</v>
      </c>
      <c r="J104" s="35">
        <v>0</v>
      </c>
    </row>
    <row r="105" spans="1:10" ht="12" customHeight="1">
      <c r="A105" s="46"/>
      <c r="B105" s="36" t="s">
        <v>188</v>
      </c>
      <c r="C105" s="30" t="s">
        <v>166</v>
      </c>
      <c r="D105" s="9">
        <v>34898</v>
      </c>
      <c r="E105" s="9">
        <v>0</v>
      </c>
      <c r="F105" s="9">
        <v>0</v>
      </c>
      <c r="G105" s="6">
        <f t="shared" si="24"/>
        <v>34898</v>
      </c>
      <c r="H105" s="9">
        <v>0</v>
      </c>
      <c r="I105" s="35">
        <f t="shared" si="25"/>
        <v>34898</v>
      </c>
      <c r="J105" s="35">
        <v>0</v>
      </c>
    </row>
    <row r="106" spans="1:10" ht="12.75" customHeight="1">
      <c r="A106" s="38"/>
      <c r="B106" s="47" t="s">
        <v>173</v>
      </c>
      <c r="C106" s="30" t="s">
        <v>174</v>
      </c>
      <c r="D106" s="9">
        <v>181</v>
      </c>
      <c r="E106" s="9">
        <v>0</v>
      </c>
      <c r="F106" s="9">
        <v>0</v>
      </c>
      <c r="G106" s="6">
        <f t="shared" si="24"/>
        <v>181</v>
      </c>
      <c r="H106" s="9">
        <v>0</v>
      </c>
      <c r="I106" s="35">
        <f t="shared" si="25"/>
        <v>181</v>
      </c>
      <c r="J106" s="35">
        <v>0</v>
      </c>
    </row>
    <row r="107" spans="1:10" ht="12" customHeight="1">
      <c r="A107" s="38"/>
      <c r="B107" s="47" t="s">
        <v>77</v>
      </c>
      <c r="C107" s="30" t="s">
        <v>249</v>
      </c>
      <c r="D107" s="9">
        <v>550</v>
      </c>
      <c r="E107" s="9">
        <v>0</v>
      </c>
      <c r="F107" s="9">
        <v>0</v>
      </c>
      <c r="G107" s="6">
        <f t="shared" si="24"/>
        <v>550</v>
      </c>
      <c r="H107" s="9">
        <v>0</v>
      </c>
      <c r="I107" s="35">
        <f t="shared" si="25"/>
        <v>550</v>
      </c>
      <c r="J107" s="35">
        <v>0</v>
      </c>
    </row>
    <row r="108" spans="1:10" ht="12.75" customHeight="1">
      <c r="A108" s="46"/>
      <c r="B108" s="36" t="s">
        <v>321</v>
      </c>
      <c r="C108" s="30" t="s">
        <v>273</v>
      </c>
      <c r="D108" s="9">
        <v>0</v>
      </c>
      <c r="E108" s="9">
        <v>0</v>
      </c>
      <c r="F108" s="9">
        <v>0</v>
      </c>
      <c r="G108" s="6">
        <f t="shared" si="24"/>
        <v>0</v>
      </c>
      <c r="H108" s="9">
        <v>0</v>
      </c>
      <c r="I108" s="35">
        <f t="shared" si="25"/>
        <v>0</v>
      </c>
      <c r="J108" s="35">
        <v>0</v>
      </c>
    </row>
    <row r="109" spans="1:10" ht="12.75" customHeight="1">
      <c r="A109" s="46"/>
      <c r="B109" s="36" t="s">
        <v>250</v>
      </c>
      <c r="C109" s="30" t="s">
        <v>251</v>
      </c>
      <c r="D109" s="9">
        <v>0</v>
      </c>
      <c r="E109" s="9">
        <v>0</v>
      </c>
      <c r="F109" s="9">
        <v>0</v>
      </c>
      <c r="G109" s="6">
        <f>D109+E109-F109</f>
        <v>0</v>
      </c>
      <c r="H109" s="9">
        <v>0</v>
      </c>
      <c r="I109" s="35">
        <f>G109</f>
        <v>0</v>
      </c>
      <c r="J109" s="35">
        <v>0</v>
      </c>
    </row>
    <row r="110" spans="1:10" ht="12.75" customHeight="1">
      <c r="A110" s="46"/>
      <c r="B110" s="36" t="s">
        <v>189</v>
      </c>
      <c r="C110" s="30" t="s">
        <v>11</v>
      </c>
      <c r="D110" s="9">
        <v>25000</v>
      </c>
      <c r="E110" s="9">
        <v>0</v>
      </c>
      <c r="F110" s="9">
        <v>0</v>
      </c>
      <c r="G110" s="6">
        <f>D110+E110-F110</f>
        <v>25000</v>
      </c>
      <c r="H110" s="9">
        <v>0</v>
      </c>
      <c r="I110" s="35">
        <f>G110</f>
        <v>25000</v>
      </c>
      <c r="J110" s="35">
        <v>0</v>
      </c>
    </row>
    <row r="111" spans="1:10" ht="17.25" customHeight="1">
      <c r="A111" s="71" t="s">
        <v>194</v>
      </c>
      <c r="B111" s="66"/>
      <c r="C111" s="67" t="s">
        <v>195</v>
      </c>
      <c r="D111" s="65">
        <f aca="true" t="shared" si="26" ref="D111:J111">D112+D113+D114+D115+D116+D117+D118</f>
        <v>13488</v>
      </c>
      <c r="E111" s="65">
        <f t="shared" si="26"/>
        <v>0</v>
      </c>
      <c r="F111" s="65">
        <f t="shared" si="26"/>
        <v>0</v>
      </c>
      <c r="G111" s="65">
        <f t="shared" si="26"/>
        <v>13488</v>
      </c>
      <c r="H111" s="65">
        <f t="shared" si="26"/>
        <v>13488</v>
      </c>
      <c r="I111" s="65">
        <f t="shared" si="26"/>
        <v>0</v>
      </c>
      <c r="J111" s="65">
        <f t="shared" si="26"/>
        <v>0</v>
      </c>
    </row>
    <row r="112" spans="1:10" ht="16.5" customHeight="1">
      <c r="A112" s="38"/>
      <c r="B112" s="36" t="s">
        <v>196</v>
      </c>
      <c r="C112" s="30" t="s">
        <v>57</v>
      </c>
      <c r="D112" s="9">
        <v>7120</v>
      </c>
      <c r="E112" s="9">
        <v>0</v>
      </c>
      <c r="F112" s="9">
        <v>0</v>
      </c>
      <c r="G112" s="6">
        <f aca="true" t="shared" si="27" ref="G112:G118">D112+E112-F112</f>
        <v>7120</v>
      </c>
      <c r="H112" s="9">
        <f aca="true" t="shared" si="28" ref="H112:H118">G112</f>
        <v>7120</v>
      </c>
      <c r="I112" s="33">
        <f aca="true" t="shared" si="29" ref="I112:I118">G112-H112</f>
        <v>0</v>
      </c>
      <c r="J112" s="33">
        <v>0</v>
      </c>
    </row>
    <row r="113" spans="1:10" ht="12" customHeight="1">
      <c r="A113" s="46"/>
      <c r="B113" s="36" t="s">
        <v>158</v>
      </c>
      <c r="C113" s="30" t="s">
        <v>185</v>
      </c>
      <c r="D113" s="9">
        <v>560</v>
      </c>
      <c r="E113" s="9">
        <v>0</v>
      </c>
      <c r="F113" s="9">
        <v>0</v>
      </c>
      <c r="G113" s="6">
        <f t="shared" si="27"/>
        <v>560</v>
      </c>
      <c r="H113" s="9">
        <f t="shared" si="28"/>
        <v>560</v>
      </c>
      <c r="I113" s="33">
        <f t="shared" si="29"/>
        <v>0</v>
      </c>
      <c r="J113" s="35">
        <v>0</v>
      </c>
    </row>
    <row r="114" spans="1:10" ht="12" customHeight="1">
      <c r="A114" s="46"/>
      <c r="B114" s="36" t="s">
        <v>159</v>
      </c>
      <c r="C114" s="30" t="s">
        <v>160</v>
      </c>
      <c r="D114" s="9">
        <v>80</v>
      </c>
      <c r="E114" s="9">
        <v>0</v>
      </c>
      <c r="F114" s="9">
        <v>0</v>
      </c>
      <c r="G114" s="6">
        <f t="shared" si="27"/>
        <v>80</v>
      </c>
      <c r="H114" s="9">
        <f t="shared" si="28"/>
        <v>80</v>
      </c>
      <c r="I114" s="33">
        <f t="shared" si="29"/>
        <v>0</v>
      </c>
      <c r="J114" s="35">
        <v>0</v>
      </c>
    </row>
    <row r="115" spans="1:10" ht="12" customHeight="1">
      <c r="A115" s="46"/>
      <c r="B115" s="36" t="s">
        <v>283</v>
      </c>
      <c r="C115" s="30" t="s">
        <v>290</v>
      </c>
      <c r="D115" s="9">
        <v>4150</v>
      </c>
      <c r="E115" s="9">
        <v>0</v>
      </c>
      <c r="F115" s="9">
        <v>0</v>
      </c>
      <c r="G115" s="6">
        <f t="shared" si="27"/>
        <v>4150</v>
      </c>
      <c r="H115" s="9">
        <f t="shared" si="28"/>
        <v>4150</v>
      </c>
      <c r="I115" s="33">
        <f t="shared" si="29"/>
        <v>0</v>
      </c>
      <c r="J115" s="35">
        <v>0</v>
      </c>
    </row>
    <row r="116" spans="1:10" ht="13.5" customHeight="1">
      <c r="A116" s="46"/>
      <c r="B116" s="36" t="s">
        <v>186</v>
      </c>
      <c r="C116" s="30" t="s">
        <v>161</v>
      </c>
      <c r="D116" s="9">
        <v>878</v>
      </c>
      <c r="E116" s="9">
        <v>0</v>
      </c>
      <c r="F116" s="9">
        <v>0</v>
      </c>
      <c r="G116" s="6">
        <f t="shared" si="27"/>
        <v>878</v>
      </c>
      <c r="H116" s="9">
        <f t="shared" si="28"/>
        <v>878</v>
      </c>
      <c r="I116" s="33">
        <f t="shared" si="29"/>
        <v>0</v>
      </c>
      <c r="J116" s="35">
        <v>0</v>
      </c>
    </row>
    <row r="117" spans="1:10" ht="13.5" customHeight="1">
      <c r="A117" s="46"/>
      <c r="B117" s="36" t="s">
        <v>153</v>
      </c>
      <c r="C117" s="30" t="s">
        <v>154</v>
      </c>
      <c r="D117" s="9">
        <v>458</v>
      </c>
      <c r="E117" s="9">
        <v>0</v>
      </c>
      <c r="F117" s="9">
        <v>0</v>
      </c>
      <c r="G117" s="6">
        <f t="shared" si="27"/>
        <v>458</v>
      </c>
      <c r="H117" s="9">
        <f t="shared" si="28"/>
        <v>458</v>
      </c>
      <c r="I117" s="33">
        <f t="shared" si="29"/>
        <v>0</v>
      </c>
      <c r="J117" s="35">
        <v>0</v>
      </c>
    </row>
    <row r="118" spans="1:10" ht="12.75" customHeight="1">
      <c r="A118" s="46"/>
      <c r="B118" s="36" t="s">
        <v>187</v>
      </c>
      <c r="C118" s="30" t="s">
        <v>164</v>
      </c>
      <c r="D118" s="9">
        <v>242</v>
      </c>
      <c r="E118" s="9">
        <v>0</v>
      </c>
      <c r="F118" s="9">
        <v>0</v>
      </c>
      <c r="G118" s="6">
        <f t="shared" si="27"/>
        <v>242</v>
      </c>
      <c r="H118" s="9">
        <f t="shared" si="28"/>
        <v>242</v>
      </c>
      <c r="I118" s="33">
        <f t="shared" si="29"/>
        <v>0</v>
      </c>
      <c r="J118" s="35">
        <v>0</v>
      </c>
    </row>
    <row r="119" spans="1:10" ht="25.5" customHeight="1">
      <c r="A119" s="71" t="s">
        <v>327</v>
      </c>
      <c r="B119" s="97"/>
      <c r="C119" s="67" t="s">
        <v>328</v>
      </c>
      <c r="D119" s="65">
        <f>D120+D121+D122+D123</f>
        <v>12550</v>
      </c>
      <c r="E119" s="65">
        <f aca="true" t="shared" si="30" ref="E119:J119">E120+E121+E122+E123</f>
        <v>0</v>
      </c>
      <c r="F119" s="65">
        <f t="shared" si="30"/>
        <v>0</v>
      </c>
      <c r="G119" s="65">
        <f>G120+G121+G122+G123</f>
        <v>12550</v>
      </c>
      <c r="H119" s="65">
        <f t="shared" si="30"/>
        <v>0</v>
      </c>
      <c r="I119" s="65">
        <f t="shared" si="30"/>
        <v>11200</v>
      </c>
      <c r="J119" s="65">
        <f t="shared" si="30"/>
        <v>2000</v>
      </c>
    </row>
    <row r="120" spans="1:10" ht="22.5" customHeight="1">
      <c r="A120" s="95"/>
      <c r="B120" s="92" t="s">
        <v>193</v>
      </c>
      <c r="C120" s="30" t="s">
        <v>289</v>
      </c>
      <c r="D120" s="93">
        <v>2000</v>
      </c>
      <c r="E120" s="93">
        <v>0</v>
      </c>
      <c r="F120" s="93"/>
      <c r="G120" s="6">
        <f>D120+E120-F120</f>
        <v>2000</v>
      </c>
      <c r="H120" s="93">
        <v>0</v>
      </c>
      <c r="I120" s="90">
        <v>0</v>
      </c>
      <c r="J120" s="90">
        <f>G120</f>
        <v>2000</v>
      </c>
    </row>
    <row r="121" spans="1:10" ht="16.5" customHeight="1">
      <c r="A121" s="46"/>
      <c r="B121" s="36" t="s">
        <v>283</v>
      </c>
      <c r="C121" s="30" t="s">
        <v>290</v>
      </c>
      <c r="D121" s="93">
        <v>1350</v>
      </c>
      <c r="E121" s="9">
        <v>0</v>
      </c>
      <c r="F121" s="9">
        <v>0</v>
      </c>
      <c r="G121">
        <f>D121+E121-F121</f>
        <v>1350</v>
      </c>
      <c r="H121" s="9">
        <v>0</v>
      </c>
      <c r="I121" s="35">
        <f>G120</f>
        <v>2000</v>
      </c>
      <c r="J121" s="35">
        <v>0</v>
      </c>
    </row>
    <row r="122" spans="1:10" ht="12.75" customHeight="1">
      <c r="A122" s="46"/>
      <c r="B122" s="36" t="s">
        <v>186</v>
      </c>
      <c r="C122" s="30" t="s">
        <v>161</v>
      </c>
      <c r="D122" s="93">
        <v>4000</v>
      </c>
      <c r="E122" s="9">
        <v>0</v>
      </c>
      <c r="F122" s="9">
        <v>0</v>
      </c>
      <c r="G122" s="6">
        <f>D122+E122-F122</f>
        <v>4000</v>
      </c>
      <c r="H122" s="9">
        <v>0</v>
      </c>
      <c r="I122" s="35">
        <f>G122</f>
        <v>4000</v>
      </c>
      <c r="J122" s="35">
        <v>0</v>
      </c>
    </row>
    <row r="123" spans="1:10" ht="12.75" customHeight="1">
      <c r="A123" s="46"/>
      <c r="B123" s="36" t="s">
        <v>153</v>
      </c>
      <c r="C123" s="30" t="s">
        <v>154</v>
      </c>
      <c r="D123" s="93">
        <v>5200</v>
      </c>
      <c r="E123" s="9">
        <v>0</v>
      </c>
      <c r="F123" s="9">
        <v>0</v>
      </c>
      <c r="G123" s="6">
        <f>D123+E123-F123</f>
        <v>5200</v>
      </c>
      <c r="H123" s="9">
        <v>0</v>
      </c>
      <c r="I123" s="35">
        <f>G123</f>
        <v>5200</v>
      </c>
      <c r="J123" s="35">
        <v>0</v>
      </c>
    </row>
    <row r="124" spans="1:10" ht="15.75" customHeight="1">
      <c r="A124" s="71" t="s">
        <v>16</v>
      </c>
      <c r="B124" s="66"/>
      <c r="C124" s="67" t="s">
        <v>230</v>
      </c>
      <c r="D124" s="65">
        <f aca="true" t="shared" si="31" ref="D124:J124">D125+D126+D127+D128</f>
        <v>13725</v>
      </c>
      <c r="E124" s="65">
        <f t="shared" si="31"/>
        <v>0</v>
      </c>
      <c r="F124" s="65">
        <f t="shared" si="31"/>
        <v>0</v>
      </c>
      <c r="G124" s="65">
        <f t="shared" si="31"/>
        <v>13725</v>
      </c>
      <c r="H124" s="65">
        <f t="shared" si="31"/>
        <v>0</v>
      </c>
      <c r="I124" s="153">
        <f>I125+I126+I127+I128</f>
        <v>13725</v>
      </c>
      <c r="J124" s="65">
        <f t="shared" si="31"/>
        <v>0</v>
      </c>
    </row>
    <row r="125" spans="1:10" ht="13.5" customHeight="1">
      <c r="A125" s="95"/>
      <c r="B125" s="92" t="s">
        <v>283</v>
      </c>
      <c r="C125" s="91" t="s">
        <v>290</v>
      </c>
      <c r="D125" s="93">
        <v>980</v>
      </c>
      <c r="E125" s="93">
        <v>0</v>
      </c>
      <c r="F125" s="93">
        <v>0</v>
      </c>
      <c r="G125" s="6">
        <f>D125+E125-F125</f>
        <v>980</v>
      </c>
      <c r="H125" s="58">
        <v>0</v>
      </c>
      <c r="I125" s="35">
        <f>G125</f>
        <v>980</v>
      </c>
      <c r="J125" s="58">
        <v>0</v>
      </c>
    </row>
    <row r="126" spans="1:10" s="87" customFormat="1" ht="13.5" customHeight="1">
      <c r="A126" s="75"/>
      <c r="B126" s="86" t="s">
        <v>186</v>
      </c>
      <c r="C126" s="62" t="s">
        <v>161</v>
      </c>
      <c r="D126" s="58">
        <v>2000</v>
      </c>
      <c r="E126" s="58">
        <v>0</v>
      </c>
      <c r="F126" s="58">
        <v>0</v>
      </c>
      <c r="G126" s="6">
        <f>D126+E126-F126</f>
        <v>2000</v>
      </c>
      <c r="H126" s="58">
        <v>0</v>
      </c>
      <c r="I126" s="35">
        <f>G126</f>
        <v>2000</v>
      </c>
      <c r="J126" s="58">
        <v>0</v>
      </c>
    </row>
    <row r="127" spans="1:10" ht="14.25" customHeight="1">
      <c r="A127" s="46"/>
      <c r="B127" s="36" t="s">
        <v>153</v>
      </c>
      <c r="C127" s="30" t="s">
        <v>154</v>
      </c>
      <c r="D127" s="9">
        <v>470</v>
      </c>
      <c r="E127" s="9">
        <v>0</v>
      </c>
      <c r="F127" s="9">
        <v>0</v>
      </c>
      <c r="G127" s="6">
        <f>D127+E127-F127</f>
        <v>470</v>
      </c>
      <c r="H127" s="9">
        <v>0</v>
      </c>
      <c r="I127" s="35">
        <f>G127</f>
        <v>470</v>
      </c>
      <c r="J127" s="35">
        <v>0</v>
      </c>
    </row>
    <row r="128" spans="1:10" ht="12.75" customHeight="1">
      <c r="A128" s="46"/>
      <c r="B128" s="36" t="s">
        <v>211</v>
      </c>
      <c r="C128" s="30" t="s">
        <v>165</v>
      </c>
      <c r="D128" s="9">
        <v>10275</v>
      </c>
      <c r="E128" s="9">
        <v>0</v>
      </c>
      <c r="F128" s="9">
        <v>0</v>
      </c>
      <c r="G128" s="6">
        <f>D128+E128-F128</f>
        <v>10275</v>
      </c>
      <c r="H128" s="9">
        <v>0</v>
      </c>
      <c r="I128" s="35">
        <f>G128</f>
        <v>10275</v>
      </c>
      <c r="J128" s="35">
        <v>0</v>
      </c>
    </row>
    <row r="129" spans="1:10" ht="24.75" customHeight="1">
      <c r="A129" s="54" t="s">
        <v>197</v>
      </c>
      <c r="B129" s="31"/>
      <c r="C129" s="51" t="s">
        <v>78</v>
      </c>
      <c r="D129" s="27">
        <f>D130+D132+D154</f>
        <v>2117500</v>
      </c>
      <c r="E129" s="27">
        <f>E130+E132+E154</f>
        <v>0</v>
      </c>
      <c r="F129" s="27">
        <f>F130+F132+F154</f>
        <v>0</v>
      </c>
      <c r="G129" s="27">
        <f>G130+G132+G154</f>
        <v>2117500</v>
      </c>
      <c r="H129" s="27">
        <f>H132+H154</f>
        <v>2026000</v>
      </c>
      <c r="I129" s="27">
        <f>I132+I154</f>
        <v>0</v>
      </c>
      <c r="J129" s="27">
        <f>J132+J154</f>
        <v>0</v>
      </c>
    </row>
    <row r="130" spans="1:10" ht="24.75" customHeight="1">
      <c r="A130" s="71" t="s">
        <v>329</v>
      </c>
      <c r="B130" s="66"/>
      <c r="C130" s="67" t="s">
        <v>334</v>
      </c>
      <c r="D130" s="65">
        <f aca="true" t="shared" si="32" ref="D130:I130">D131</f>
        <v>5000</v>
      </c>
      <c r="E130" s="65">
        <f t="shared" si="32"/>
        <v>0</v>
      </c>
      <c r="F130" s="65">
        <f t="shared" si="32"/>
        <v>0</v>
      </c>
      <c r="G130" s="65">
        <f t="shared" si="32"/>
        <v>5000</v>
      </c>
      <c r="H130" s="65">
        <f t="shared" si="32"/>
        <v>5000</v>
      </c>
      <c r="I130" s="65">
        <f t="shared" si="32"/>
        <v>0</v>
      </c>
      <c r="J130" s="65">
        <v>0</v>
      </c>
    </row>
    <row r="131" spans="1:10" ht="52.5" customHeight="1">
      <c r="A131" s="154"/>
      <c r="B131" s="102" t="s">
        <v>338</v>
      </c>
      <c r="C131" s="104" t="s">
        <v>339</v>
      </c>
      <c r="D131" s="103">
        <v>5000</v>
      </c>
      <c r="E131" s="103">
        <v>0</v>
      </c>
      <c r="F131" s="103">
        <v>0</v>
      </c>
      <c r="G131" s="103">
        <f>D131+E131-F131</f>
        <v>5000</v>
      </c>
      <c r="H131" s="103">
        <f>G131</f>
        <v>5000</v>
      </c>
      <c r="I131" s="103">
        <v>0</v>
      </c>
      <c r="J131" s="103">
        <v>0</v>
      </c>
    </row>
    <row r="132" spans="1:10" ht="24.75" customHeight="1">
      <c r="A132" s="71" t="s">
        <v>207</v>
      </c>
      <c r="B132" s="66"/>
      <c r="C132" s="67" t="s">
        <v>81</v>
      </c>
      <c r="D132" s="65">
        <f aca="true" t="shared" si="33" ref="D132:J132">D133+D134+D135+D136+D137+D138+D139+D140+D141+D142+D143+D144+D145+D146+D147+D148+D149+D150+D151+D152+D153</f>
        <v>2093500</v>
      </c>
      <c r="E132" s="65">
        <f t="shared" si="33"/>
        <v>0</v>
      </c>
      <c r="F132" s="65">
        <f t="shared" si="33"/>
        <v>0</v>
      </c>
      <c r="G132" s="65">
        <f t="shared" si="33"/>
        <v>2093500</v>
      </c>
      <c r="H132" s="65">
        <f t="shared" si="33"/>
        <v>2007000</v>
      </c>
      <c r="I132" s="65">
        <v>0</v>
      </c>
      <c r="J132" s="65">
        <f t="shared" si="33"/>
        <v>0</v>
      </c>
    </row>
    <row r="133" spans="1:10" s="10" customFormat="1" ht="13.5" customHeight="1">
      <c r="A133" s="46"/>
      <c r="B133" s="36" t="s">
        <v>293</v>
      </c>
      <c r="C133" s="30" t="s">
        <v>294</v>
      </c>
      <c r="D133" s="9">
        <v>137000</v>
      </c>
      <c r="E133" s="9">
        <v>0</v>
      </c>
      <c r="F133" s="9">
        <v>0</v>
      </c>
      <c r="G133" s="6">
        <f aca="true" t="shared" si="34" ref="G133:G155">D133+E133-F133</f>
        <v>137000</v>
      </c>
      <c r="H133" s="9">
        <f aca="true" t="shared" si="35" ref="H133:H155">G133</f>
        <v>137000</v>
      </c>
      <c r="I133" s="35">
        <f>G133-H133</f>
        <v>0</v>
      </c>
      <c r="J133" s="35">
        <v>0</v>
      </c>
    </row>
    <row r="134" spans="1:10" ht="14.25" customHeight="1">
      <c r="A134" s="46"/>
      <c r="B134" s="36" t="s">
        <v>156</v>
      </c>
      <c r="C134" s="30" t="s">
        <v>252</v>
      </c>
      <c r="D134" s="9">
        <v>19000</v>
      </c>
      <c r="E134" s="9">
        <v>0</v>
      </c>
      <c r="F134" s="9">
        <v>0</v>
      </c>
      <c r="G134" s="6">
        <f t="shared" si="34"/>
        <v>19000</v>
      </c>
      <c r="H134" s="9">
        <f t="shared" si="35"/>
        <v>19000</v>
      </c>
      <c r="I134" s="35">
        <f aca="true" t="shared" si="36" ref="I134:I155">G134-H134</f>
        <v>0</v>
      </c>
      <c r="J134" s="35">
        <v>0</v>
      </c>
    </row>
    <row r="135" spans="1:10" ht="14.25" customHeight="1">
      <c r="A135" s="46"/>
      <c r="B135" s="36" t="s">
        <v>157</v>
      </c>
      <c r="C135" s="30" t="s">
        <v>53</v>
      </c>
      <c r="D135" s="9">
        <v>2000</v>
      </c>
      <c r="E135" s="9">
        <v>0</v>
      </c>
      <c r="F135" s="9">
        <v>0</v>
      </c>
      <c r="G135" s="6">
        <f t="shared" si="34"/>
        <v>2000</v>
      </c>
      <c r="H135" s="9">
        <f t="shared" si="35"/>
        <v>2000</v>
      </c>
      <c r="I135" s="35">
        <f t="shared" si="36"/>
        <v>0</v>
      </c>
      <c r="J135" s="35">
        <v>0</v>
      </c>
    </row>
    <row r="136" spans="1:10" ht="22.5" customHeight="1">
      <c r="A136" s="46"/>
      <c r="B136" s="36" t="s">
        <v>199</v>
      </c>
      <c r="C136" s="30" t="s">
        <v>79</v>
      </c>
      <c r="D136" s="9">
        <v>1315000</v>
      </c>
      <c r="E136" s="9">
        <v>0</v>
      </c>
      <c r="F136" s="9">
        <v>0</v>
      </c>
      <c r="G136" s="6">
        <f t="shared" si="34"/>
        <v>1315000</v>
      </c>
      <c r="H136" s="9">
        <f t="shared" si="35"/>
        <v>1315000</v>
      </c>
      <c r="I136" s="35">
        <f t="shared" si="36"/>
        <v>0</v>
      </c>
      <c r="J136" s="35">
        <v>0</v>
      </c>
    </row>
    <row r="137" spans="1:10" ht="14.25" customHeight="1">
      <c r="A137" s="46"/>
      <c r="B137" s="36" t="s">
        <v>200</v>
      </c>
      <c r="C137" s="30" t="s">
        <v>80</v>
      </c>
      <c r="D137" s="9">
        <v>62000</v>
      </c>
      <c r="E137" s="9">
        <v>0</v>
      </c>
      <c r="F137" s="9">
        <v>0</v>
      </c>
      <c r="G137" s="6">
        <f t="shared" si="34"/>
        <v>62000</v>
      </c>
      <c r="H137" s="9">
        <f t="shared" si="35"/>
        <v>62000</v>
      </c>
      <c r="I137" s="35">
        <f t="shared" si="36"/>
        <v>0</v>
      </c>
      <c r="J137" s="35">
        <v>0</v>
      </c>
    </row>
    <row r="138" spans="1:10" ht="15" customHeight="1">
      <c r="A138" s="46"/>
      <c r="B138" s="36" t="s">
        <v>201</v>
      </c>
      <c r="C138" s="30" t="s">
        <v>202</v>
      </c>
      <c r="D138" s="9">
        <v>104000</v>
      </c>
      <c r="E138" s="9">
        <v>0</v>
      </c>
      <c r="F138" s="9">
        <v>0</v>
      </c>
      <c r="G138" s="6">
        <f t="shared" si="34"/>
        <v>104000</v>
      </c>
      <c r="H138" s="9">
        <f t="shared" si="35"/>
        <v>104000</v>
      </c>
      <c r="I138" s="35">
        <f t="shared" si="36"/>
        <v>0</v>
      </c>
      <c r="J138" s="35">
        <v>0</v>
      </c>
    </row>
    <row r="139" spans="1:10" ht="14.25" customHeight="1">
      <c r="A139" s="46"/>
      <c r="B139" s="47" t="s">
        <v>68</v>
      </c>
      <c r="C139" s="30" t="s">
        <v>185</v>
      </c>
      <c r="D139" s="9">
        <v>3500</v>
      </c>
      <c r="E139" s="9">
        <v>0</v>
      </c>
      <c r="F139" s="9">
        <v>0</v>
      </c>
      <c r="G139" s="6">
        <f t="shared" si="34"/>
        <v>3500</v>
      </c>
      <c r="H139" s="9">
        <f t="shared" si="35"/>
        <v>3500</v>
      </c>
      <c r="I139" s="35">
        <f t="shared" si="36"/>
        <v>0</v>
      </c>
      <c r="J139" s="35">
        <v>0</v>
      </c>
    </row>
    <row r="140" spans="1:10" ht="14.25" customHeight="1">
      <c r="A140" s="46"/>
      <c r="B140" s="36" t="s">
        <v>159</v>
      </c>
      <c r="C140" s="30" t="s">
        <v>160</v>
      </c>
      <c r="D140" s="9">
        <v>500</v>
      </c>
      <c r="E140" s="9">
        <v>0</v>
      </c>
      <c r="F140" s="9">
        <v>0</v>
      </c>
      <c r="G140" s="6">
        <f t="shared" si="34"/>
        <v>500</v>
      </c>
      <c r="H140" s="9">
        <f t="shared" si="35"/>
        <v>500</v>
      </c>
      <c r="I140" s="35">
        <f t="shared" si="36"/>
        <v>0</v>
      </c>
      <c r="J140" s="35">
        <v>0</v>
      </c>
    </row>
    <row r="141" spans="1:10" ht="14.25" customHeight="1">
      <c r="A141" s="46"/>
      <c r="B141" s="36" t="s">
        <v>295</v>
      </c>
      <c r="C141" s="30" t="s">
        <v>296</v>
      </c>
      <c r="D141" s="9">
        <v>85000</v>
      </c>
      <c r="E141" s="9">
        <v>0</v>
      </c>
      <c r="F141" s="9">
        <v>0</v>
      </c>
      <c r="G141" s="6">
        <f t="shared" si="34"/>
        <v>85000</v>
      </c>
      <c r="H141" s="9">
        <f>G141-I141</f>
        <v>85000</v>
      </c>
      <c r="I141" s="35">
        <v>0</v>
      </c>
      <c r="J141" s="35">
        <v>0</v>
      </c>
    </row>
    <row r="142" spans="1:10" ht="14.25" customHeight="1">
      <c r="A142" s="46"/>
      <c r="B142" s="36" t="s">
        <v>186</v>
      </c>
      <c r="C142" s="30" t="s">
        <v>161</v>
      </c>
      <c r="D142" s="9">
        <v>167500</v>
      </c>
      <c r="E142" s="9">
        <v>0</v>
      </c>
      <c r="F142" s="9">
        <v>0</v>
      </c>
      <c r="G142" s="6">
        <f t="shared" si="34"/>
        <v>167500</v>
      </c>
      <c r="H142" s="9">
        <v>146000</v>
      </c>
      <c r="I142" s="35">
        <v>21500</v>
      </c>
      <c r="J142" s="35">
        <v>0</v>
      </c>
    </row>
    <row r="143" spans="1:10" ht="15" customHeight="1">
      <c r="A143" s="46"/>
      <c r="B143" s="36" t="s">
        <v>203</v>
      </c>
      <c r="C143" s="30" t="s">
        <v>227</v>
      </c>
      <c r="D143" s="9">
        <v>0</v>
      </c>
      <c r="E143" s="9">
        <v>0</v>
      </c>
      <c r="F143" s="9">
        <v>0</v>
      </c>
      <c r="G143" s="6">
        <f t="shared" si="34"/>
        <v>0</v>
      </c>
      <c r="H143" s="9">
        <f t="shared" si="35"/>
        <v>0</v>
      </c>
      <c r="I143" s="35">
        <f t="shared" si="36"/>
        <v>0</v>
      </c>
      <c r="J143" s="35">
        <v>0</v>
      </c>
    </row>
    <row r="144" spans="1:10" ht="15.75" customHeight="1">
      <c r="A144" s="46"/>
      <c r="B144" s="36" t="s">
        <v>204</v>
      </c>
      <c r="C144" s="30" t="s">
        <v>205</v>
      </c>
      <c r="D144" s="9">
        <v>87890</v>
      </c>
      <c r="E144" s="9">
        <v>0</v>
      </c>
      <c r="F144" s="9">
        <v>0</v>
      </c>
      <c r="G144" s="6">
        <f t="shared" si="34"/>
        <v>87890</v>
      </c>
      <c r="H144" s="9">
        <v>22890</v>
      </c>
      <c r="I144" s="35">
        <v>65000</v>
      </c>
      <c r="J144" s="35">
        <v>0</v>
      </c>
    </row>
    <row r="145" spans="1:10" ht="15.75" customHeight="1">
      <c r="A145" s="46"/>
      <c r="B145" s="36" t="s">
        <v>172</v>
      </c>
      <c r="C145" s="30" t="s">
        <v>162</v>
      </c>
      <c r="D145" s="9">
        <v>18000</v>
      </c>
      <c r="E145" s="9">
        <v>0</v>
      </c>
      <c r="F145" s="9">
        <v>0</v>
      </c>
      <c r="G145" s="6">
        <f t="shared" si="34"/>
        <v>18000</v>
      </c>
      <c r="H145" s="9">
        <f t="shared" si="35"/>
        <v>18000</v>
      </c>
      <c r="I145" s="35">
        <f t="shared" si="36"/>
        <v>0</v>
      </c>
      <c r="J145" s="35">
        <v>0</v>
      </c>
    </row>
    <row r="146" spans="1:10" ht="15" customHeight="1">
      <c r="A146" s="46"/>
      <c r="B146" s="36" t="s">
        <v>206</v>
      </c>
      <c r="C146" s="30" t="s">
        <v>163</v>
      </c>
      <c r="D146" s="9">
        <v>15780</v>
      </c>
      <c r="E146" s="9">
        <v>0</v>
      </c>
      <c r="F146" s="9">
        <v>0</v>
      </c>
      <c r="G146" s="6">
        <f t="shared" si="34"/>
        <v>15780</v>
      </c>
      <c r="H146" s="9">
        <f t="shared" si="35"/>
        <v>15780</v>
      </c>
      <c r="I146" s="35">
        <f t="shared" si="36"/>
        <v>0</v>
      </c>
      <c r="J146" s="35">
        <v>0</v>
      </c>
    </row>
    <row r="147" spans="1:10" ht="14.25" customHeight="1">
      <c r="A147" s="46"/>
      <c r="B147" s="36" t="s">
        <v>209</v>
      </c>
      <c r="C147" s="30" t="s">
        <v>210</v>
      </c>
      <c r="D147" s="9">
        <v>6500</v>
      </c>
      <c r="E147" s="9">
        <v>0</v>
      </c>
      <c r="F147" s="9">
        <v>0</v>
      </c>
      <c r="G147" s="6">
        <f t="shared" si="34"/>
        <v>6500</v>
      </c>
      <c r="H147" s="9">
        <f t="shared" si="35"/>
        <v>6500</v>
      </c>
      <c r="I147" s="35">
        <f t="shared" si="36"/>
        <v>0</v>
      </c>
      <c r="J147" s="35">
        <v>0</v>
      </c>
    </row>
    <row r="148" spans="1:10" ht="15.75" customHeight="1">
      <c r="A148" s="46"/>
      <c r="B148" s="36" t="s">
        <v>153</v>
      </c>
      <c r="C148" s="30" t="s">
        <v>154</v>
      </c>
      <c r="D148" s="9">
        <v>45000</v>
      </c>
      <c r="E148" s="9">
        <v>0</v>
      </c>
      <c r="F148" s="9">
        <v>0</v>
      </c>
      <c r="G148" s="6">
        <f t="shared" si="34"/>
        <v>45000</v>
      </c>
      <c r="H148" s="9">
        <f t="shared" si="35"/>
        <v>45000</v>
      </c>
      <c r="I148" s="35">
        <f t="shared" si="36"/>
        <v>0</v>
      </c>
      <c r="J148" s="35">
        <v>0</v>
      </c>
    </row>
    <row r="149" spans="1:10" ht="14.25" customHeight="1">
      <c r="A149" s="46"/>
      <c r="B149" s="36" t="s">
        <v>187</v>
      </c>
      <c r="C149" s="30" t="s">
        <v>164</v>
      </c>
      <c r="D149" s="9">
        <v>7000</v>
      </c>
      <c r="E149" s="9">
        <v>0</v>
      </c>
      <c r="F149" s="9">
        <v>0</v>
      </c>
      <c r="G149" s="6">
        <f t="shared" si="34"/>
        <v>7000</v>
      </c>
      <c r="H149" s="9">
        <f t="shared" si="35"/>
        <v>7000</v>
      </c>
      <c r="I149" s="35">
        <f t="shared" si="36"/>
        <v>0</v>
      </c>
      <c r="J149" s="35">
        <v>0</v>
      </c>
    </row>
    <row r="150" spans="1:10" ht="15" customHeight="1">
      <c r="A150" s="46"/>
      <c r="B150" s="36" t="s">
        <v>211</v>
      </c>
      <c r="C150" s="30" t="s">
        <v>165</v>
      </c>
      <c r="D150" s="9">
        <v>6500</v>
      </c>
      <c r="E150" s="9">
        <v>0</v>
      </c>
      <c r="F150" s="9">
        <v>0</v>
      </c>
      <c r="G150" s="6">
        <f t="shared" si="34"/>
        <v>6500</v>
      </c>
      <c r="H150" s="9">
        <f t="shared" si="35"/>
        <v>6500</v>
      </c>
      <c r="I150" s="35">
        <f t="shared" si="36"/>
        <v>0</v>
      </c>
      <c r="J150" s="35">
        <v>0</v>
      </c>
    </row>
    <row r="151" spans="1:10" ht="15" customHeight="1">
      <c r="A151" s="46"/>
      <c r="B151" s="36" t="s">
        <v>188</v>
      </c>
      <c r="C151" s="30" t="s">
        <v>166</v>
      </c>
      <c r="D151" s="9">
        <v>750</v>
      </c>
      <c r="E151" s="9">
        <v>0</v>
      </c>
      <c r="F151" s="9">
        <v>0</v>
      </c>
      <c r="G151" s="6">
        <f t="shared" si="34"/>
        <v>750</v>
      </c>
      <c r="H151" s="9">
        <f t="shared" si="35"/>
        <v>750</v>
      </c>
      <c r="I151" s="35">
        <f t="shared" si="36"/>
        <v>0</v>
      </c>
      <c r="J151" s="35">
        <v>0</v>
      </c>
    </row>
    <row r="152" spans="1:10" ht="15.75" customHeight="1">
      <c r="A152" s="46"/>
      <c r="B152" s="36" t="s">
        <v>175</v>
      </c>
      <c r="C152" s="30" t="s">
        <v>176</v>
      </c>
      <c r="D152" s="9">
        <v>10420</v>
      </c>
      <c r="E152" s="9">
        <v>0</v>
      </c>
      <c r="F152" s="9">
        <v>0</v>
      </c>
      <c r="G152" s="6">
        <f t="shared" si="34"/>
        <v>10420</v>
      </c>
      <c r="H152" s="9">
        <f t="shared" si="35"/>
        <v>10420</v>
      </c>
      <c r="I152" s="35">
        <f t="shared" si="36"/>
        <v>0</v>
      </c>
      <c r="J152" s="35">
        <v>0</v>
      </c>
    </row>
    <row r="153" spans="1:10" ht="15.75" customHeight="1">
      <c r="A153" s="46"/>
      <c r="B153" s="36" t="s">
        <v>212</v>
      </c>
      <c r="C153" s="30" t="s">
        <v>82</v>
      </c>
      <c r="D153" s="9">
        <v>160</v>
      </c>
      <c r="E153" s="9">
        <v>0</v>
      </c>
      <c r="F153" s="9">
        <v>0</v>
      </c>
      <c r="G153" s="6">
        <f t="shared" si="34"/>
        <v>160</v>
      </c>
      <c r="H153" s="9">
        <f t="shared" si="35"/>
        <v>160</v>
      </c>
      <c r="I153" s="35">
        <f t="shared" si="36"/>
        <v>0</v>
      </c>
      <c r="J153" s="35">
        <v>0</v>
      </c>
    </row>
    <row r="154" spans="1:10" ht="15.75" customHeight="1">
      <c r="A154" s="71" t="s">
        <v>282</v>
      </c>
      <c r="B154" s="66"/>
      <c r="C154" s="67" t="s">
        <v>281</v>
      </c>
      <c r="D154" s="65">
        <f aca="true" t="shared" si="37" ref="D154:J154">D155</f>
        <v>19000</v>
      </c>
      <c r="E154" s="65">
        <f t="shared" si="37"/>
        <v>0</v>
      </c>
      <c r="F154" s="65">
        <f t="shared" si="37"/>
        <v>0</v>
      </c>
      <c r="G154" s="65">
        <f t="shared" si="37"/>
        <v>19000</v>
      </c>
      <c r="H154" s="65">
        <f t="shared" si="37"/>
        <v>19000</v>
      </c>
      <c r="I154" s="64">
        <f t="shared" si="37"/>
        <v>0</v>
      </c>
      <c r="J154" s="64">
        <f t="shared" si="37"/>
        <v>0</v>
      </c>
    </row>
    <row r="155" spans="1:10" ht="15.75" customHeight="1">
      <c r="A155" s="46"/>
      <c r="B155" s="36" t="s">
        <v>189</v>
      </c>
      <c r="C155" s="30" t="s">
        <v>11</v>
      </c>
      <c r="D155" s="9">
        <v>19000</v>
      </c>
      <c r="E155" s="9">
        <v>0</v>
      </c>
      <c r="F155" s="9">
        <v>0</v>
      </c>
      <c r="G155" s="6">
        <f t="shared" si="34"/>
        <v>19000</v>
      </c>
      <c r="H155" s="9">
        <f t="shared" si="35"/>
        <v>19000</v>
      </c>
      <c r="I155" s="35">
        <f t="shared" si="36"/>
        <v>0</v>
      </c>
      <c r="J155" s="35">
        <v>0</v>
      </c>
    </row>
    <row r="156" spans="1:10" ht="17.25" customHeight="1">
      <c r="A156" s="54" t="s">
        <v>83</v>
      </c>
      <c r="B156" s="31"/>
      <c r="C156" s="51" t="s">
        <v>4</v>
      </c>
      <c r="D156" s="27">
        <f aca="true" t="shared" si="38" ref="D156:J156">D157+D159</f>
        <v>654374</v>
      </c>
      <c r="E156" s="27">
        <f t="shared" si="38"/>
        <v>1132</v>
      </c>
      <c r="F156" s="27">
        <f t="shared" si="38"/>
        <v>1132</v>
      </c>
      <c r="G156" s="27">
        <f t="shared" si="38"/>
        <v>654374</v>
      </c>
      <c r="H156" s="27">
        <f t="shared" si="38"/>
        <v>0</v>
      </c>
      <c r="I156" s="27">
        <f t="shared" si="38"/>
        <v>654374</v>
      </c>
      <c r="J156" s="27">
        <f t="shared" si="38"/>
        <v>0</v>
      </c>
    </row>
    <row r="157" spans="1:10" ht="36.75" customHeight="1">
      <c r="A157" s="71" t="s">
        <v>84</v>
      </c>
      <c r="B157" s="66"/>
      <c r="C157" s="67" t="s">
        <v>344</v>
      </c>
      <c r="D157" s="65">
        <f>D158</f>
        <v>654374</v>
      </c>
      <c r="E157" s="65"/>
      <c r="F157" s="65">
        <f>F158</f>
        <v>1132</v>
      </c>
      <c r="G157" s="65">
        <f>G158</f>
        <v>653242</v>
      </c>
      <c r="H157" s="108">
        <f>H158+H160</f>
        <v>0</v>
      </c>
      <c r="I157" s="65">
        <f>I158</f>
        <v>653242</v>
      </c>
      <c r="J157" s="65">
        <f>J158+J160</f>
        <v>0</v>
      </c>
    </row>
    <row r="158" spans="1:10" ht="15.75" customHeight="1">
      <c r="A158" s="46"/>
      <c r="B158" s="36" t="s">
        <v>85</v>
      </c>
      <c r="C158" s="30" t="s">
        <v>86</v>
      </c>
      <c r="D158" s="9">
        <v>654374</v>
      </c>
      <c r="E158" s="9">
        <v>0</v>
      </c>
      <c r="F158" s="9">
        <v>1132</v>
      </c>
      <c r="G158" s="6">
        <f>D158+E158-F158</f>
        <v>653242</v>
      </c>
      <c r="H158" s="108">
        <f>H159+H161</f>
        <v>0</v>
      </c>
      <c r="I158" s="35">
        <f>G158</f>
        <v>653242</v>
      </c>
      <c r="J158" s="108">
        <f>J159+J161</f>
        <v>0</v>
      </c>
    </row>
    <row r="159" spans="1:10" ht="49.5" customHeight="1">
      <c r="A159" s="71" t="s">
        <v>342</v>
      </c>
      <c r="B159" s="162"/>
      <c r="C159" s="67" t="s">
        <v>343</v>
      </c>
      <c r="D159" s="98">
        <f>D160</f>
        <v>0</v>
      </c>
      <c r="E159" s="98">
        <f>E160</f>
        <v>1132</v>
      </c>
      <c r="F159" s="98">
        <f>F160</f>
        <v>0</v>
      </c>
      <c r="G159" s="98">
        <f>D159+E159-F159</f>
        <v>1132</v>
      </c>
      <c r="H159" s="65">
        <f>H160+H162</f>
        <v>0</v>
      </c>
      <c r="I159" s="98">
        <f>G159</f>
        <v>1132</v>
      </c>
      <c r="J159" s="65">
        <f>J160+J162</f>
        <v>0</v>
      </c>
    </row>
    <row r="160" spans="1:10" ht="31.5" customHeight="1">
      <c r="A160" s="95"/>
      <c r="B160" s="92" t="s">
        <v>345</v>
      </c>
      <c r="C160" s="91" t="s">
        <v>346</v>
      </c>
      <c r="D160" s="93">
        <v>0</v>
      </c>
      <c r="E160" s="93">
        <v>1132</v>
      </c>
      <c r="F160" s="93">
        <f>F161</f>
        <v>0</v>
      </c>
      <c r="G160" s="98">
        <f>D160+E160-F160</f>
        <v>1132</v>
      </c>
      <c r="H160" s="108">
        <f>H161+H163</f>
        <v>0</v>
      </c>
      <c r="I160" s="93">
        <f>G160</f>
        <v>1132</v>
      </c>
      <c r="J160" s="108">
        <f>J161+J163</f>
        <v>0</v>
      </c>
    </row>
    <row r="161" spans="1:10" ht="16.5" customHeight="1">
      <c r="A161" s="54" t="s">
        <v>87</v>
      </c>
      <c r="B161" s="31"/>
      <c r="C161" s="51" t="s">
        <v>88</v>
      </c>
      <c r="D161" s="27">
        <f>D162</f>
        <v>264662</v>
      </c>
      <c r="E161" s="27">
        <f aca="true" t="shared" si="39" ref="E161:J161">E162</f>
        <v>0</v>
      </c>
      <c r="F161" s="27">
        <f t="shared" si="39"/>
        <v>0</v>
      </c>
      <c r="G161" s="32">
        <f>D161+E161-F161</f>
        <v>264662</v>
      </c>
      <c r="H161" s="27">
        <f t="shared" si="39"/>
        <v>0</v>
      </c>
      <c r="I161" s="26">
        <f t="shared" si="39"/>
        <v>264662</v>
      </c>
      <c r="J161" s="26">
        <f t="shared" si="39"/>
        <v>0</v>
      </c>
    </row>
    <row r="162" spans="1:10" ht="15.75" customHeight="1">
      <c r="A162" s="71" t="s">
        <v>89</v>
      </c>
      <c r="B162" s="66"/>
      <c r="C162" s="67" t="s">
        <v>90</v>
      </c>
      <c r="D162" s="65">
        <f>D163+D164</f>
        <v>264662</v>
      </c>
      <c r="E162" s="65">
        <f aca="true" t="shared" si="40" ref="E162:J162">E163+E164</f>
        <v>0</v>
      </c>
      <c r="F162" s="65">
        <f t="shared" si="40"/>
        <v>0</v>
      </c>
      <c r="G162" s="65">
        <f t="shared" si="40"/>
        <v>264662</v>
      </c>
      <c r="H162" s="65">
        <f t="shared" si="40"/>
        <v>0</v>
      </c>
      <c r="I162" s="64">
        <f t="shared" si="40"/>
        <v>264662</v>
      </c>
      <c r="J162" s="64">
        <f t="shared" si="40"/>
        <v>0</v>
      </c>
    </row>
    <row r="163" spans="1:10" ht="14.25" customHeight="1">
      <c r="A163" s="46"/>
      <c r="B163" s="36" t="s">
        <v>91</v>
      </c>
      <c r="C163" s="30" t="s">
        <v>92</v>
      </c>
      <c r="D163" s="6">
        <v>30000</v>
      </c>
      <c r="E163" s="6">
        <v>0</v>
      </c>
      <c r="F163" s="6">
        <v>0</v>
      </c>
      <c r="G163" s="6">
        <f>D163+E163-F163</f>
        <v>30000</v>
      </c>
      <c r="H163" s="9">
        <v>0</v>
      </c>
      <c r="I163" s="35">
        <f>G163</f>
        <v>30000</v>
      </c>
      <c r="J163" s="35">
        <v>0</v>
      </c>
    </row>
    <row r="164" spans="1:10" ht="12.75" customHeight="1">
      <c r="A164" s="46"/>
      <c r="B164" s="36" t="s">
        <v>91</v>
      </c>
      <c r="C164" s="30" t="s">
        <v>93</v>
      </c>
      <c r="D164" s="6">
        <v>234662</v>
      </c>
      <c r="E164" s="6">
        <v>0</v>
      </c>
      <c r="F164" s="6">
        <v>0</v>
      </c>
      <c r="G164" s="6">
        <f>D164+E164-F164</f>
        <v>234662</v>
      </c>
      <c r="H164" s="9">
        <v>0</v>
      </c>
      <c r="I164" s="35">
        <f>G164</f>
        <v>234662</v>
      </c>
      <c r="J164" s="35">
        <v>0</v>
      </c>
    </row>
    <row r="165" spans="1:10" ht="17.25" customHeight="1">
      <c r="A165" s="54" t="s">
        <v>17</v>
      </c>
      <c r="B165" s="31"/>
      <c r="C165" s="51" t="s">
        <v>94</v>
      </c>
      <c r="D165" s="27">
        <f aca="true" t="shared" si="41" ref="D165:J165">D166+D181+D183+D193+D214+D223+D246+D256+D260+D268</f>
        <v>10170944</v>
      </c>
      <c r="E165" s="27">
        <f t="shared" si="41"/>
        <v>0</v>
      </c>
      <c r="F165" s="27">
        <f t="shared" si="41"/>
        <v>0</v>
      </c>
      <c r="G165" s="27">
        <f t="shared" si="41"/>
        <v>10170944</v>
      </c>
      <c r="H165" s="27">
        <f t="shared" si="41"/>
        <v>0</v>
      </c>
      <c r="I165" s="27">
        <f t="shared" si="41"/>
        <v>10158944</v>
      </c>
      <c r="J165" s="27">
        <f t="shared" si="41"/>
        <v>12000</v>
      </c>
    </row>
    <row r="166" spans="1:10" ht="17.25" customHeight="1">
      <c r="A166" s="71" t="s">
        <v>95</v>
      </c>
      <c r="B166" s="66"/>
      <c r="C166" s="67" t="s">
        <v>37</v>
      </c>
      <c r="D166" s="65">
        <f aca="true" t="shared" si="42" ref="D166:J166">D167+D168+D169+D170+D171+D172+D173+D174+D175+D176+D177+D178+D179+D180</f>
        <v>954909</v>
      </c>
      <c r="E166" s="65">
        <f t="shared" si="42"/>
        <v>0</v>
      </c>
      <c r="F166" s="65">
        <f t="shared" si="42"/>
        <v>0</v>
      </c>
      <c r="G166" s="65">
        <f t="shared" si="42"/>
        <v>954909</v>
      </c>
      <c r="H166" s="65">
        <f t="shared" si="42"/>
        <v>0</v>
      </c>
      <c r="I166" s="65">
        <f t="shared" si="42"/>
        <v>954909</v>
      </c>
      <c r="J166" s="65">
        <f t="shared" si="42"/>
        <v>0</v>
      </c>
    </row>
    <row r="167" spans="1:10" s="10" customFormat="1" ht="14.25" customHeight="1">
      <c r="A167" s="46"/>
      <c r="B167" s="36" t="s">
        <v>198</v>
      </c>
      <c r="C167" s="9" t="s">
        <v>96</v>
      </c>
      <c r="D167" s="9">
        <v>0</v>
      </c>
      <c r="E167" s="9">
        <v>0</v>
      </c>
      <c r="F167" s="9">
        <v>0</v>
      </c>
      <c r="G167" s="6">
        <f aca="true" t="shared" si="43" ref="G167:G180">D167+E167-F167</f>
        <v>0</v>
      </c>
      <c r="H167" s="6">
        <v>0</v>
      </c>
      <c r="I167" s="35">
        <f aca="true" t="shared" si="44" ref="I167:I178">G167</f>
        <v>0</v>
      </c>
      <c r="J167" s="35">
        <v>0</v>
      </c>
    </row>
    <row r="168" spans="1:10" ht="12.75" customHeight="1">
      <c r="A168" s="38"/>
      <c r="B168" s="4" t="s">
        <v>155</v>
      </c>
      <c r="C168" s="15" t="s">
        <v>67</v>
      </c>
      <c r="D168" s="6">
        <v>493709</v>
      </c>
      <c r="E168" s="6">
        <v>0</v>
      </c>
      <c r="F168" s="6">
        <v>0</v>
      </c>
      <c r="G168" s="6">
        <f t="shared" si="43"/>
        <v>493709</v>
      </c>
      <c r="H168" s="6">
        <v>0</v>
      </c>
      <c r="I168" s="35">
        <f t="shared" si="44"/>
        <v>493709</v>
      </c>
      <c r="J168" s="35">
        <v>0</v>
      </c>
    </row>
    <row r="169" spans="1:10" ht="13.5" customHeight="1">
      <c r="A169" s="38"/>
      <c r="B169" s="4" t="s">
        <v>157</v>
      </c>
      <c r="C169" s="15" t="s">
        <v>53</v>
      </c>
      <c r="D169" s="6">
        <v>31860</v>
      </c>
      <c r="E169" s="6">
        <v>0</v>
      </c>
      <c r="F169" s="6">
        <v>0</v>
      </c>
      <c r="G169" s="6">
        <f t="shared" si="43"/>
        <v>31860</v>
      </c>
      <c r="H169" s="6">
        <v>0</v>
      </c>
      <c r="I169" s="35">
        <f t="shared" si="44"/>
        <v>31860</v>
      </c>
      <c r="J169" s="35">
        <v>0</v>
      </c>
    </row>
    <row r="170" spans="1:10" ht="15" customHeight="1">
      <c r="A170" s="38"/>
      <c r="B170" s="39" t="s">
        <v>68</v>
      </c>
      <c r="C170" s="15" t="s">
        <v>60</v>
      </c>
      <c r="D170" s="6">
        <v>94000</v>
      </c>
      <c r="E170" s="6">
        <v>0</v>
      </c>
      <c r="F170" s="6">
        <v>0</v>
      </c>
      <c r="G170" s="6">
        <f t="shared" si="43"/>
        <v>94000</v>
      </c>
      <c r="H170" s="6">
        <v>0</v>
      </c>
      <c r="I170" s="35">
        <f t="shared" si="44"/>
        <v>94000</v>
      </c>
      <c r="J170" s="35">
        <v>0</v>
      </c>
    </row>
    <row r="171" spans="1:10" ht="12.75" customHeight="1">
      <c r="A171" s="38"/>
      <c r="B171" s="39" t="s">
        <v>159</v>
      </c>
      <c r="C171" s="15" t="s">
        <v>160</v>
      </c>
      <c r="D171" s="6">
        <v>12900</v>
      </c>
      <c r="E171" s="6">
        <v>0</v>
      </c>
      <c r="F171" s="6">
        <v>0</v>
      </c>
      <c r="G171" s="6">
        <f t="shared" si="43"/>
        <v>12900</v>
      </c>
      <c r="H171" s="6">
        <v>0</v>
      </c>
      <c r="I171" s="35">
        <f t="shared" si="44"/>
        <v>12900</v>
      </c>
      <c r="J171" s="35">
        <v>0</v>
      </c>
    </row>
    <row r="172" spans="1:10" ht="12.75" customHeight="1">
      <c r="A172" s="38"/>
      <c r="B172" s="39" t="s">
        <v>283</v>
      </c>
      <c r="C172" s="15" t="s">
        <v>290</v>
      </c>
      <c r="D172" s="6">
        <v>2000</v>
      </c>
      <c r="E172" s="6">
        <v>0</v>
      </c>
      <c r="F172" s="6">
        <v>0</v>
      </c>
      <c r="G172" s="6">
        <f t="shared" si="43"/>
        <v>2000</v>
      </c>
      <c r="H172" s="6">
        <v>0</v>
      </c>
      <c r="I172" s="35">
        <f t="shared" si="44"/>
        <v>2000</v>
      </c>
      <c r="J172" s="35">
        <v>0</v>
      </c>
    </row>
    <row r="173" spans="1:10" ht="12.75" customHeight="1">
      <c r="A173" s="38"/>
      <c r="B173" s="39" t="s">
        <v>186</v>
      </c>
      <c r="C173" s="15" t="s">
        <v>97</v>
      </c>
      <c r="D173" s="6">
        <v>42500</v>
      </c>
      <c r="E173" s="6">
        <v>0</v>
      </c>
      <c r="F173" s="6">
        <v>0</v>
      </c>
      <c r="G173" s="6">
        <f t="shared" si="43"/>
        <v>42500</v>
      </c>
      <c r="H173" s="6">
        <v>0</v>
      </c>
      <c r="I173" s="35">
        <f t="shared" si="44"/>
        <v>42500</v>
      </c>
      <c r="J173" s="35">
        <v>0</v>
      </c>
    </row>
    <row r="174" spans="1:10" ht="13.5" customHeight="1">
      <c r="A174" s="38"/>
      <c r="B174" s="39" t="s">
        <v>172</v>
      </c>
      <c r="C174" s="15" t="s">
        <v>162</v>
      </c>
      <c r="D174" s="6">
        <v>9000</v>
      </c>
      <c r="E174" s="6">
        <v>0</v>
      </c>
      <c r="F174" s="6">
        <v>0</v>
      </c>
      <c r="G174" s="6">
        <f t="shared" si="43"/>
        <v>9000</v>
      </c>
      <c r="H174" s="6">
        <v>0</v>
      </c>
      <c r="I174" s="35">
        <f t="shared" si="44"/>
        <v>9000</v>
      </c>
      <c r="J174" s="35">
        <v>0</v>
      </c>
    </row>
    <row r="175" spans="1:10" ht="13.5" customHeight="1">
      <c r="A175" s="38"/>
      <c r="B175" s="39" t="s">
        <v>206</v>
      </c>
      <c r="C175" s="15" t="s">
        <v>163</v>
      </c>
      <c r="D175" s="6">
        <v>0</v>
      </c>
      <c r="E175" s="6">
        <v>0</v>
      </c>
      <c r="F175" s="6">
        <v>0</v>
      </c>
      <c r="G175" s="6">
        <f t="shared" si="43"/>
        <v>0</v>
      </c>
      <c r="H175" s="6">
        <v>0</v>
      </c>
      <c r="I175" s="35">
        <f t="shared" si="44"/>
        <v>0</v>
      </c>
      <c r="J175" s="35">
        <v>0</v>
      </c>
    </row>
    <row r="176" spans="1:10" ht="13.5" customHeight="1">
      <c r="A176" s="38"/>
      <c r="B176" s="39" t="s">
        <v>153</v>
      </c>
      <c r="C176" s="15" t="s">
        <v>154</v>
      </c>
      <c r="D176" s="6">
        <v>15600</v>
      </c>
      <c r="E176" s="6">
        <v>0</v>
      </c>
      <c r="F176" s="6">
        <v>0</v>
      </c>
      <c r="G176" s="6">
        <f t="shared" si="43"/>
        <v>15600</v>
      </c>
      <c r="H176" s="6">
        <v>0</v>
      </c>
      <c r="I176" s="35">
        <f t="shared" si="44"/>
        <v>15600</v>
      </c>
      <c r="J176" s="35">
        <v>0</v>
      </c>
    </row>
    <row r="177" spans="1:10" ht="13.5" customHeight="1">
      <c r="A177" s="38"/>
      <c r="B177" s="39" t="s">
        <v>187</v>
      </c>
      <c r="C177" s="15" t="s">
        <v>164</v>
      </c>
      <c r="D177" s="6">
        <v>1000</v>
      </c>
      <c r="E177" s="6">
        <v>0</v>
      </c>
      <c r="F177" s="6">
        <v>0</v>
      </c>
      <c r="G177" s="6">
        <f t="shared" si="43"/>
        <v>1000</v>
      </c>
      <c r="H177" s="6">
        <v>0</v>
      </c>
      <c r="I177" s="35">
        <f t="shared" si="44"/>
        <v>1000</v>
      </c>
      <c r="J177" s="35">
        <v>0</v>
      </c>
    </row>
    <row r="178" spans="1:10" ht="12.75" customHeight="1">
      <c r="A178" s="38"/>
      <c r="B178" s="39" t="s">
        <v>188</v>
      </c>
      <c r="C178" s="15" t="s">
        <v>166</v>
      </c>
      <c r="D178" s="6">
        <v>29695</v>
      </c>
      <c r="E178" s="6">
        <v>0</v>
      </c>
      <c r="F178" s="6">
        <v>0</v>
      </c>
      <c r="G178" s="6">
        <f t="shared" si="43"/>
        <v>29695</v>
      </c>
      <c r="H178" s="6">
        <v>0</v>
      </c>
      <c r="I178" s="35">
        <f t="shared" si="44"/>
        <v>29695</v>
      </c>
      <c r="J178" s="35">
        <v>0</v>
      </c>
    </row>
    <row r="179" spans="1:10" ht="12.75" customHeight="1">
      <c r="A179" s="38"/>
      <c r="B179" s="39" t="s">
        <v>213</v>
      </c>
      <c r="C179" s="15" t="s">
        <v>266</v>
      </c>
      <c r="D179" s="6">
        <v>0</v>
      </c>
      <c r="E179" s="6">
        <v>0</v>
      </c>
      <c r="F179" s="6">
        <v>0</v>
      </c>
      <c r="G179" s="6">
        <f>D179+E179-F179</f>
        <v>0</v>
      </c>
      <c r="H179" s="6">
        <v>0</v>
      </c>
      <c r="I179" s="35">
        <f>G179</f>
        <v>0</v>
      </c>
      <c r="J179" s="35">
        <v>0</v>
      </c>
    </row>
    <row r="180" spans="1:10" ht="21.75" customHeight="1">
      <c r="A180" s="38"/>
      <c r="B180" s="4" t="s">
        <v>98</v>
      </c>
      <c r="C180" s="7" t="s">
        <v>277</v>
      </c>
      <c r="D180" s="6">
        <v>222645</v>
      </c>
      <c r="E180" s="6">
        <v>0</v>
      </c>
      <c r="F180" s="6">
        <v>0</v>
      </c>
      <c r="G180" s="6">
        <f t="shared" si="43"/>
        <v>222645</v>
      </c>
      <c r="H180" s="6">
        <v>0</v>
      </c>
      <c r="I180" s="35">
        <f>G180</f>
        <v>222645</v>
      </c>
      <c r="J180" s="35">
        <v>0</v>
      </c>
    </row>
    <row r="181" spans="1:10" ht="18.75" customHeight="1">
      <c r="A181" s="71" t="s">
        <v>323</v>
      </c>
      <c r="B181" s="66"/>
      <c r="C181" s="67" t="s">
        <v>324</v>
      </c>
      <c r="D181" s="65">
        <f>D182</f>
        <v>89070</v>
      </c>
      <c r="E181" s="65">
        <f aca="true" t="shared" si="45" ref="E181:J181">E182</f>
        <v>0</v>
      </c>
      <c r="F181" s="65">
        <f t="shared" si="45"/>
        <v>0</v>
      </c>
      <c r="G181" s="65">
        <f t="shared" si="45"/>
        <v>89070</v>
      </c>
      <c r="H181" s="65">
        <f t="shared" si="45"/>
        <v>0</v>
      </c>
      <c r="I181" s="65">
        <f t="shared" si="45"/>
        <v>89070</v>
      </c>
      <c r="J181" s="65">
        <f t="shared" si="45"/>
        <v>0</v>
      </c>
    </row>
    <row r="182" spans="1:10" ht="21" customHeight="1">
      <c r="A182" s="38"/>
      <c r="B182" s="4" t="s">
        <v>98</v>
      </c>
      <c r="C182" s="7" t="s">
        <v>277</v>
      </c>
      <c r="D182" s="6">
        <v>89070</v>
      </c>
      <c r="E182" s="6">
        <v>0</v>
      </c>
      <c r="F182" s="6">
        <v>0</v>
      </c>
      <c r="G182" s="6">
        <f>D182+E182-F182</f>
        <v>89070</v>
      </c>
      <c r="H182" s="6">
        <v>0</v>
      </c>
      <c r="I182" s="35">
        <f>G182</f>
        <v>89070</v>
      </c>
      <c r="J182" s="35">
        <v>0</v>
      </c>
    </row>
    <row r="183" spans="1:10" ht="15" customHeight="1">
      <c r="A183" s="71" t="s">
        <v>101</v>
      </c>
      <c r="B183" s="66"/>
      <c r="C183" s="67" t="s">
        <v>38</v>
      </c>
      <c r="D183" s="65">
        <f>D184+D185+D186+D187+D188+D189+D190+D191+D192</f>
        <v>503070</v>
      </c>
      <c r="E183" s="65">
        <f aca="true" t="shared" si="46" ref="E183:J183">E184+E185+E186+E187+E188+E189+E190+E191+E192</f>
        <v>0</v>
      </c>
      <c r="F183" s="65">
        <f t="shared" si="46"/>
        <v>0</v>
      </c>
      <c r="G183" s="65">
        <f t="shared" si="46"/>
        <v>503070</v>
      </c>
      <c r="H183" s="65">
        <f t="shared" si="46"/>
        <v>0</v>
      </c>
      <c r="I183" s="65">
        <f t="shared" si="46"/>
        <v>503070</v>
      </c>
      <c r="J183" s="65">
        <f t="shared" si="46"/>
        <v>0</v>
      </c>
    </row>
    <row r="184" spans="1:10" ht="14.25" customHeight="1">
      <c r="A184" s="38"/>
      <c r="B184" s="4" t="s">
        <v>155</v>
      </c>
      <c r="C184" s="15" t="s">
        <v>263</v>
      </c>
      <c r="D184" s="6">
        <v>263899</v>
      </c>
      <c r="E184" s="6">
        <v>0</v>
      </c>
      <c r="F184" s="6">
        <v>0</v>
      </c>
      <c r="G184" s="6">
        <f aca="true" t="shared" si="47" ref="G184:G192">D184+E184-F184</f>
        <v>263899</v>
      </c>
      <c r="H184" s="6">
        <v>0</v>
      </c>
      <c r="I184" s="35">
        <f aca="true" t="shared" si="48" ref="I184:I192">G184</f>
        <v>263899</v>
      </c>
      <c r="J184" s="35">
        <v>0</v>
      </c>
    </row>
    <row r="185" spans="1:10" ht="13.5" customHeight="1">
      <c r="A185" s="38"/>
      <c r="B185" s="4" t="s">
        <v>157</v>
      </c>
      <c r="C185" s="15" t="s">
        <v>53</v>
      </c>
      <c r="D185" s="9">
        <v>17244</v>
      </c>
      <c r="E185" s="9">
        <v>0</v>
      </c>
      <c r="F185" s="9">
        <v>0</v>
      </c>
      <c r="G185" s="6">
        <f t="shared" si="47"/>
        <v>17244</v>
      </c>
      <c r="H185" s="6">
        <v>0</v>
      </c>
      <c r="I185" s="35">
        <f t="shared" si="48"/>
        <v>17244</v>
      </c>
      <c r="J185" s="35">
        <v>0</v>
      </c>
    </row>
    <row r="186" spans="1:10" ht="12" customHeight="1">
      <c r="A186" s="38"/>
      <c r="B186" s="39" t="s">
        <v>68</v>
      </c>
      <c r="C186" s="15" t="s">
        <v>60</v>
      </c>
      <c r="D186" s="6">
        <v>47600</v>
      </c>
      <c r="E186" s="6">
        <v>0</v>
      </c>
      <c r="F186" s="6">
        <v>0</v>
      </c>
      <c r="G186" s="6">
        <f t="shared" si="47"/>
        <v>47600</v>
      </c>
      <c r="H186" s="6">
        <v>0</v>
      </c>
      <c r="I186" s="35">
        <f t="shared" si="48"/>
        <v>47600</v>
      </c>
      <c r="J186" s="35">
        <v>0</v>
      </c>
    </row>
    <row r="187" spans="1:10" ht="11.25" customHeight="1">
      <c r="A187" s="38"/>
      <c r="B187" s="39" t="s">
        <v>159</v>
      </c>
      <c r="C187" s="15" t="s">
        <v>160</v>
      </c>
      <c r="D187" s="6">
        <v>6500</v>
      </c>
      <c r="E187" s="6">
        <v>0</v>
      </c>
      <c r="F187" s="6">
        <v>0</v>
      </c>
      <c r="G187" s="6">
        <f t="shared" si="47"/>
        <v>6500</v>
      </c>
      <c r="H187" s="6">
        <v>0</v>
      </c>
      <c r="I187" s="35">
        <f t="shared" si="48"/>
        <v>6500</v>
      </c>
      <c r="J187" s="35">
        <v>0</v>
      </c>
    </row>
    <row r="188" spans="1:10" ht="12.75" customHeight="1">
      <c r="A188" s="38"/>
      <c r="B188" s="4" t="s">
        <v>186</v>
      </c>
      <c r="C188" s="6" t="s">
        <v>278</v>
      </c>
      <c r="D188" s="6">
        <v>3100</v>
      </c>
      <c r="E188" s="6">
        <v>0</v>
      </c>
      <c r="F188" s="6">
        <v>0</v>
      </c>
      <c r="G188" s="6">
        <f t="shared" si="47"/>
        <v>3100</v>
      </c>
      <c r="H188" s="6">
        <v>0</v>
      </c>
      <c r="I188" s="35">
        <f t="shared" si="48"/>
        <v>3100</v>
      </c>
      <c r="J188" s="35">
        <v>0</v>
      </c>
    </row>
    <row r="189" spans="1:10" ht="12" customHeight="1">
      <c r="A189" s="38"/>
      <c r="B189" s="4" t="s">
        <v>172</v>
      </c>
      <c r="C189" s="6" t="s">
        <v>162</v>
      </c>
      <c r="D189" s="6">
        <v>2000</v>
      </c>
      <c r="E189" s="6">
        <v>0</v>
      </c>
      <c r="F189" s="6">
        <v>0</v>
      </c>
      <c r="G189" s="6">
        <f t="shared" si="47"/>
        <v>2000</v>
      </c>
      <c r="H189" s="6">
        <v>0</v>
      </c>
      <c r="I189" s="35">
        <f t="shared" si="48"/>
        <v>2000</v>
      </c>
      <c r="J189" s="35">
        <v>0</v>
      </c>
    </row>
    <row r="190" spans="1:10" ht="12.75" customHeight="1">
      <c r="A190" s="38"/>
      <c r="B190" s="4" t="s">
        <v>153</v>
      </c>
      <c r="C190" s="6" t="s">
        <v>154</v>
      </c>
      <c r="D190" s="6">
        <v>3500</v>
      </c>
      <c r="E190" s="6">
        <v>0</v>
      </c>
      <c r="F190" s="6">
        <v>0</v>
      </c>
      <c r="G190" s="6">
        <f t="shared" si="47"/>
        <v>3500</v>
      </c>
      <c r="H190" s="6">
        <v>0</v>
      </c>
      <c r="I190" s="35">
        <f t="shared" si="48"/>
        <v>3500</v>
      </c>
      <c r="J190" s="35">
        <v>0</v>
      </c>
    </row>
    <row r="191" spans="1:10" ht="12.75" customHeight="1">
      <c r="A191" s="38"/>
      <c r="B191" s="4" t="s">
        <v>188</v>
      </c>
      <c r="C191" s="6" t="s">
        <v>166</v>
      </c>
      <c r="D191" s="9">
        <v>12924</v>
      </c>
      <c r="E191" s="9">
        <v>0</v>
      </c>
      <c r="F191" s="9">
        <v>0</v>
      </c>
      <c r="G191" s="6">
        <f t="shared" si="47"/>
        <v>12924</v>
      </c>
      <c r="H191" s="6">
        <v>0</v>
      </c>
      <c r="I191" s="35">
        <f t="shared" si="48"/>
        <v>12924</v>
      </c>
      <c r="J191" s="35">
        <v>0</v>
      </c>
    </row>
    <row r="192" spans="1:10" ht="20.25" customHeight="1">
      <c r="A192" s="38"/>
      <c r="B192" s="4" t="s">
        <v>98</v>
      </c>
      <c r="C192" s="7" t="s">
        <v>277</v>
      </c>
      <c r="D192" s="6">
        <v>146303</v>
      </c>
      <c r="E192" s="6">
        <v>0</v>
      </c>
      <c r="F192" s="6">
        <v>0</v>
      </c>
      <c r="G192" s="6">
        <f t="shared" si="47"/>
        <v>146303</v>
      </c>
      <c r="H192" s="6">
        <v>0</v>
      </c>
      <c r="I192" s="35">
        <f t="shared" si="48"/>
        <v>146303</v>
      </c>
      <c r="J192" s="35">
        <v>0</v>
      </c>
    </row>
    <row r="193" spans="1:10" ht="15" customHeight="1">
      <c r="A193" s="71" t="s">
        <v>19</v>
      </c>
      <c r="B193" s="72"/>
      <c r="C193" s="65" t="s">
        <v>18</v>
      </c>
      <c r="D193" s="65">
        <f>D194+D195+D196+D197+D198+D199+D200+D201+D202+D203+D204+D205+D206+D207+D208+D209+D210+D211</f>
        <v>2241919</v>
      </c>
      <c r="E193" s="65">
        <f>E194+E195+E196+E197+E198+E199+E200+E201+E202+E203+E204+E205+E206+E207+E208+E209+E210+E211</f>
        <v>0</v>
      </c>
      <c r="F193" s="65">
        <f>F194+F195+F196+F197+F198+F199+F201+F200+F202+F203+F204+F205+F206+F207+F208+F209+F210+F211</f>
        <v>0</v>
      </c>
      <c r="G193" s="65">
        <f>G194+G195+G196+G197+G198+G199+G200+G201+G202+G203+G204+G205+G206+G207+G208+G209+G210+G211</f>
        <v>2241919</v>
      </c>
      <c r="H193" s="65">
        <f>H194+H195+H196+H197+H198+H199+H200+H201+H202+H203+H204+H205+H206+H207+H208+H209+H210+H211</f>
        <v>0</v>
      </c>
      <c r="I193" s="65">
        <f>I194+I195+I196+I197+I198+I199+I200+I201+I202+I203+I204+I205+I206+I207+I208+I209+I210+I211</f>
        <v>2241919</v>
      </c>
      <c r="J193" s="65">
        <f>J194+J195+J196+J197+J198+J199+J200+J201+J202+J203+J204+J205+J206+J207+J208+J209+J210+J211</f>
        <v>0</v>
      </c>
    </row>
    <row r="194" spans="1:10" s="10" customFormat="1" ht="12.75" customHeight="1">
      <c r="A194" s="46"/>
      <c r="B194" s="36" t="s">
        <v>198</v>
      </c>
      <c r="C194" s="9" t="s">
        <v>96</v>
      </c>
      <c r="D194" s="9">
        <v>26337</v>
      </c>
      <c r="E194" s="9">
        <v>0</v>
      </c>
      <c r="F194" s="9">
        <v>0</v>
      </c>
      <c r="G194" s="6">
        <f aca="true" t="shared" si="49" ref="G194:G210">D194+E194-F194</f>
        <v>26337</v>
      </c>
      <c r="H194" s="6">
        <v>0</v>
      </c>
      <c r="I194" s="35">
        <f aca="true" t="shared" si="50" ref="I194:I210">G194</f>
        <v>26337</v>
      </c>
      <c r="J194" s="35">
        <v>0</v>
      </c>
    </row>
    <row r="195" spans="1:10" ht="13.5" customHeight="1">
      <c r="A195" s="163"/>
      <c r="B195" s="4" t="s">
        <v>155</v>
      </c>
      <c r="C195" s="15" t="s">
        <v>263</v>
      </c>
      <c r="D195" s="6">
        <v>1318982</v>
      </c>
      <c r="E195" s="6">
        <v>0</v>
      </c>
      <c r="F195" s="6">
        <v>0</v>
      </c>
      <c r="G195" s="6">
        <f t="shared" si="49"/>
        <v>1318982</v>
      </c>
      <c r="H195" s="6">
        <v>0</v>
      </c>
      <c r="I195" s="35">
        <f t="shared" si="50"/>
        <v>1318982</v>
      </c>
      <c r="J195" s="35">
        <v>0</v>
      </c>
    </row>
    <row r="196" spans="1:10" ht="12.75" customHeight="1">
      <c r="A196" s="163"/>
      <c r="B196" s="4" t="s">
        <v>157</v>
      </c>
      <c r="C196" s="15" t="s">
        <v>53</v>
      </c>
      <c r="D196" s="6">
        <v>93140</v>
      </c>
      <c r="E196" s="6">
        <v>0</v>
      </c>
      <c r="F196" s="6">
        <v>0</v>
      </c>
      <c r="G196" s="6">
        <f t="shared" si="49"/>
        <v>93140</v>
      </c>
      <c r="H196" s="6">
        <v>0</v>
      </c>
      <c r="I196" s="35">
        <f t="shared" si="50"/>
        <v>93140</v>
      </c>
      <c r="J196" s="35">
        <v>0</v>
      </c>
    </row>
    <row r="197" spans="1:10" ht="13.5" customHeight="1">
      <c r="A197" s="163"/>
      <c r="B197" s="39" t="s">
        <v>68</v>
      </c>
      <c r="C197" s="15" t="s">
        <v>185</v>
      </c>
      <c r="D197" s="6">
        <v>237206</v>
      </c>
      <c r="E197" s="6">
        <v>0</v>
      </c>
      <c r="F197" s="6">
        <v>0</v>
      </c>
      <c r="G197" s="6">
        <f t="shared" si="49"/>
        <v>237206</v>
      </c>
      <c r="H197" s="6">
        <v>0</v>
      </c>
      <c r="I197" s="35">
        <f t="shared" si="50"/>
        <v>237206</v>
      </c>
      <c r="J197" s="35">
        <v>0</v>
      </c>
    </row>
    <row r="198" spans="1:10" ht="14.25" customHeight="1">
      <c r="A198" s="163"/>
      <c r="B198" s="39" t="s">
        <v>159</v>
      </c>
      <c r="C198" s="15" t="s">
        <v>160</v>
      </c>
      <c r="D198" s="6">
        <v>32075</v>
      </c>
      <c r="E198" s="6">
        <v>0</v>
      </c>
      <c r="F198" s="6">
        <v>0</v>
      </c>
      <c r="G198" s="6">
        <f t="shared" si="49"/>
        <v>32075</v>
      </c>
      <c r="H198" s="6">
        <v>0</v>
      </c>
      <c r="I198" s="35">
        <f t="shared" si="50"/>
        <v>32075</v>
      </c>
      <c r="J198" s="35">
        <v>0</v>
      </c>
    </row>
    <row r="199" spans="1:10" ht="14.25" customHeight="1">
      <c r="A199" s="163"/>
      <c r="B199" s="4" t="s">
        <v>61</v>
      </c>
      <c r="C199" s="6" t="s">
        <v>62</v>
      </c>
      <c r="D199" s="6">
        <v>5621</v>
      </c>
      <c r="E199" s="6">
        <v>0</v>
      </c>
      <c r="F199" s="6">
        <v>0</v>
      </c>
      <c r="G199" s="6">
        <f t="shared" si="49"/>
        <v>5621</v>
      </c>
      <c r="H199" s="6">
        <v>0</v>
      </c>
      <c r="I199" s="35">
        <f t="shared" si="50"/>
        <v>5621</v>
      </c>
      <c r="J199" s="35">
        <v>0</v>
      </c>
    </row>
    <row r="200" spans="1:10" ht="14.25" customHeight="1">
      <c r="A200" s="163"/>
      <c r="B200" s="4" t="s">
        <v>283</v>
      </c>
      <c r="C200" s="6" t="s">
        <v>290</v>
      </c>
      <c r="D200" s="6">
        <v>1000</v>
      </c>
      <c r="E200" s="6">
        <v>0</v>
      </c>
      <c r="F200" s="6">
        <v>0</v>
      </c>
      <c r="G200" s="6">
        <f t="shared" si="49"/>
        <v>1000</v>
      </c>
      <c r="H200" s="6">
        <v>0</v>
      </c>
      <c r="I200" s="35">
        <f t="shared" si="50"/>
        <v>1000</v>
      </c>
      <c r="J200" s="35">
        <v>0</v>
      </c>
    </row>
    <row r="201" spans="1:10" ht="15" customHeight="1">
      <c r="A201" s="163"/>
      <c r="B201" s="37">
        <v>4210</v>
      </c>
      <c r="C201" s="6" t="s">
        <v>161</v>
      </c>
      <c r="D201" s="6">
        <v>85575</v>
      </c>
      <c r="E201" s="6">
        <v>0</v>
      </c>
      <c r="F201" s="6">
        <v>0</v>
      </c>
      <c r="G201" s="6">
        <f t="shared" si="49"/>
        <v>85575</v>
      </c>
      <c r="H201" s="6">
        <v>0</v>
      </c>
      <c r="I201" s="35">
        <f t="shared" si="50"/>
        <v>85575</v>
      </c>
      <c r="J201" s="35">
        <v>0</v>
      </c>
    </row>
    <row r="202" spans="1:10" ht="12.75" customHeight="1">
      <c r="A202" s="163"/>
      <c r="B202" s="37">
        <v>4240</v>
      </c>
      <c r="C202" s="6" t="s">
        <v>274</v>
      </c>
      <c r="D202" s="6">
        <v>1798</v>
      </c>
      <c r="E202" s="6">
        <v>0</v>
      </c>
      <c r="F202" s="6">
        <v>0</v>
      </c>
      <c r="G202" s="6">
        <f t="shared" si="49"/>
        <v>1798</v>
      </c>
      <c r="H202" s="6">
        <v>0</v>
      </c>
      <c r="I202" s="35">
        <f t="shared" si="50"/>
        <v>1798</v>
      </c>
      <c r="J202" s="35">
        <v>0</v>
      </c>
    </row>
    <row r="203" spans="1:10" ht="13.5" customHeight="1">
      <c r="A203" s="163"/>
      <c r="B203" s="4" t="s">
        <v>172</v>
      </c>
      <c r="C203" s="6" t="s">
        <v>162</v>
      </c>
      <c r="D203" s="6">
        <v>33600</v>
      </c>
      <c r="E203" s="6">
        <v>0</v>
      </c>
      <c r="F203" s="6">
        <v>0</v>
      </c>
      <c r="G203" s="6">
        <f t="shared" si="49"/>
        <v>33600</v>
      </c>
      <c r="H203" s="6">
        <v>0</v>
      </c>
      <c r="I203" s="35">
        <f t="shared" si="50"/>
        <v>33600</v>
      </c>
      <c r="J203" s="35">
        <v>0</v>
      </c>
    </row>
    <row r="204" spans="1:10" ht="13.5" customHeight="1">
      <c r="A204" s="163"/>
      <c r="B204" s="4" t="s">
        <v>206</v>
      </c>
      <c r="C204" s="6" t="s">
        <v>163</v>
      </c>
      <c r="D204" s="6">
        <v>70000</v>
      </c>
      <c r="E204" s="6">
        <v>0</v>
      </c>
      <c r="F204" s="6">
        <v>0</v>
      </c>
      <c r="G204" s="6">
        <f t="shared" si="49"/>
        <v>70000</v>
      </c>
      <c r="H204" s="6">
        <v>0</v>
      </c>
      <c r="I204" s="35">
        <f t="shared" si="50"/>
        <v>70000</v>
      </c>
      <c r="J204" s="35">
        <v>0</v>
      </c>
    </row>
    <row r="205" spans="1:10" ht="13.5" customHeight="1">
      <c r="A205" s="163"/>
      <c r="B205" s="4" t="s">
        <v>153</v>
      </c>
      <c r="C205" s="6" t="s">
        <v>154</v>
      </c>
      <c r="D205" s="6">
        <v>29900</v>
      </c>
      <c r="E205" s="6">
        <v>0</v>
      </c>
      <c r="F205" s="6">
        <v>0</v>
      </c>
      <c r="G205" s="6">
        <f t="shared" si="49"/>
        <v>29900</v>
      </c>
      <c r="H205" s="6">
        <v>0</v>
      </c>
      <c r="I205" s="35">
        <f t="shared" si="50"/>
        <v>29900</v>
      </c>
      <c r="J205" s="35">
        <v>0</v>
      </c>
    </row>
    <row r="206" spans="1:10" ht="13.5" customHeight="1">
      <c r="A206" s="163"/>
      <c r="B206" s="4" t="s">
        <v>285</v>
      </c>
      <c r="C206" s="6" t="s">
        <v>286</v>
      </c>
      <c r="D206" s="6">
        <v>4500</v>
      </c>
      <c r="E206" s="6">
        <v>0</v>
      </c>
      <c r="F206" s="6">
        <v>0</v>
      </c>
      <c r="G206" s="6">
        <f t="shared" si="49"/>
        <v>4500</v>
      </c>
      <c r="H206" s="6">
        <v>0</v>
      </c>
      <c r="I206" s="35">
        <f t="shared" si="50"/>
        <v>4500</v>
      </c>
      <c r="J206" s="35">
        <v>0</v>
      </c>
    </row>
    <row r="207" spans="1:10" ht="14.25" customHeight="1">
      <c r="A207" s="163"/>
      <c r="B207" s="4" t="s">
        <v>187</v>
      </c>
      <c r="C207" s="6" t="s">
        <v>164</v>
      </c>
      <c r="D207" s="6">
        <v>3856</v>
      </c>
      <c r="E207" s="6">
        <v>0</v>
      </c>
      <c r="F207" s="6">
        <v>0</v>
      </c>
      <c r="G207" s="6">
        <f t="shared" si="49"/>
        <v>3856</v>
      </c>
      <c r="H207" s="6">
        <v>0</v>
      </c>
      <c r="I207" s="35">
        <f t="shared" si="50"/>
        <v>3856</v>
      </c>
      <c r="J207" s="35">
        <v>0</v>
      </c>
    </row>
    <row r="208" spans="1:10" ht="14.25" customHeight="1">
      <c r="A208" s="163"/>
      <c r="B208" s="4" t="s">
        <v>211</v>
      </c>
      <c r="C208" s="6" t="s">
        <v>165</v>
      </c>
      <c r="D208" s="6">
        <v>0</v>
      </c>
      <c r="E208" s="6">
        <v>0</v>
      </c>
      <c r="F208" s="6">
        <v>0</v>
      </c>
      <c r="G208" s="6">
        <f t="shared" si="49"/>
        <v>0</v>
      </c>
      <c r="H208" s="6">
        <v>0</v>
      </c>
      <c r="I208" s="35">
        <f t="shared" si="50"/>
        <v>0</v>
      </c>
      <c r="J208" s="35">
        <v>0</v>
      </c>
    </row>
    <row r="209" spans="1:10" ht="12.75" customHeight="1">
      <c r="A209" s="163"/>
      <c r="B209" s="4" t="s">
        <v>188</v>
      </c>
      <c r="C209" s="6" t="s">
        <v>166</v>
      </c>
      <c r="D209" s="6">
        <v>64763</v>
      </c>
      <c r="E209" s="6">
        <v>0</v>
      </c>
      <c r="F209" s="6">
        <v>0</v>
      </c>
      <c r="G209" s="6">
        <f t="shared" si="49"/>
        <v>64763</v>
      </c>
      <c r="H209" s="6">
        <v>0</v>
      </c>
      <c r="I209" s="35">
        <f t="shared" si="50"/>
        <v>64763</v>
      </c>
      <c r="J209" s="35">
        <v>0</v>
      </c>
    </row>
    <row r="210" spans="1:10" ht="13.5" customHeight="1">
      <c r="A210" s="45"/>
      <c r="B210" s="4" t="s">
        <v>173</v>
      </c>
      <c r="C210" s="6" t="s">
        <v>174</v>
      </c>
      <c r="D210" s="6">
        <v>980</v>
      </c>
      <c r="E210" s="6">
        <v>0</v>
      </c>
      <c r="F210" s="6">
        <v>0</v>
      </c>
      <c r="G210" s="6">
        <f t="shared" si="49"/>
        <v>980</v>
      </c>
      <c r="H210" s="6">
        <v>0</v>
      </c>
      <c r="I210" s="35">
        <f t="shared" si="50"/>
        <v>980</v>
      </c>
      <c r="J210" s="35">
        <v>0</v>
      </c>
    </row>
    <row r="211" spans="1:10" ht="21" customHeight="1">
      <c r="A211" s="45"/>
      <c r="B211" s="4" t="s">
        <v>98</v>
      </c>
      <c r="C211" s="7" t="s">
        <v>275</v>
      </c>
      <c r="D211" s="6">
        <f>D212+D213</f>
        <v>232586</v>
      </c>
      <c r="E211" s="6">
        <f aca="true" t="shared" si="51" ref="E211:J211">E212+E213</f>
        <v>0</v>
      </c>
      <c r="F211" s="6">
        <f t="shared" si="51"/>
        <v>0</v>
      </c>
      <c r="G211" s="6">
        <f t="shared" si="51"/>
        <v>232586</v>
      </c>
      <c r="H211" s="6">
        <f t="shared" si="51"/>
        <v>0</v>
      </c>
      <c r="I211" s="6">
        <f t="shared" si="51"/>
        <v>232586</v>
      </c>
      <c r="J211" s="6">
        <f t="shared" si="51"/>
        <v>0</v>
      </c>
    </row>
    <row r="212" spans="1:10" ht="13.5" customHeight="1">
      <c r="A212" s="45"/>
      <c r="B212" s="4"/>
      <c r="C212" s="6" t="s">
        <v>104</v>
      </c>
      <c r="D212" s="6">
        <v>57779</v>
      </c>
      <c r="E212" s="6">
        <v>0</v>
      </c>
      <c r="F212" s="6">
        <v>0</v>
      </c>
      <c r="G212" s="6">
        <f>D212+E212-F212</f>
        <v>57779</v>
      </c>
      <c r="H212" s="6">
        <v>0</v>
      </c>
      <c r="I212" s="35">
        <f>G212</f>
        <v>57779</v>
      </c>
      <c r="J212" s="35">
        <v>0</v>
      </c>
    </row>
    <row r="213" spans="1:10" ht="12.75" customHeight="1">
      <c r="A213" s="45"/>
      <c r="B213" s="6"/>
      <c r="C213" s="6" t="s">
        <v>105</v>
      </c>
      <c r="D213" s="6">
        <v>174807</v>
      </c>
      <c r="E213" s="6">
        <v>0</v>
      </c>
      <c r="F213" s="6">
        <v>0</v>
      </c>
      <c r="G213" s="6">
        <f>D213+E213-F213</f>
        <v>174807</v>
      </c>
      <c r="H213" s="6">
        <v>0</v>
      </c>
      <c r="I213" s="35">
        <f>G213</f>
        <v>174807</v>
      </c>
      <c r="J213" s="35">
        <v>0</v>
      </c>
    </row>
    <row r="214" spans="1:10" ht="15.75" customHeight="1">
      <c r="A214" s="70" t="s">
        <v>106</v>
      </c>
      <c r="B214" s="65"/>
      <c r="C214" s="65" t="s">
        <v>107</v>
      </c>
      <c r="D214" s="65">
        <f>D215+D216+D217+D218+D219+D220+D221+D222</f>
        <v>1059528</v>
      </c>
      <c r="E214" s="65">
        <f aca="true" t="shared" si="52" ref="E214:J214">E215+E216+E217+E218+E219+E220+E221+E222</f>
        <v>0</v>
      </c>
      <c r="F214" s="65">
        <f t="shared" si="52"/>
        <v>0</v>
      </c>
      <c r="G214" s="65">
        <f t="shared" si="52"/>
        <v>1059528</v>
      </c>
      <c r="H214" s="65">
        <f t="shared" si="52"/>
        <v>0</v>
      </c>
      <c r="I214" s="65">
        <f t="shared" si="52"/>
        <v>1059528</v>
      </c>
      <c r="J214" s="65">
        <f t="shared" si="52"/>
        <v>0</v>
      </c>
    </row>
    <row r="215" spans="1:10" ht="12.75" customHeight="1">
      <c r="A215" s="45"/>
      <c r="B215" s="6">
        <v>4010</v>
      </c>
      <c r="C215" s="15" t="s">
        <v>67</v>
      </c>
      <c r="D215" s="6">
        <v>710120</v>
      </c>
      <c r="E215" s="6">
        <v>0</v>
      </c>
      <c r="F215" s="6">
        <v>0</v>
      </c>
      <c r="G215" s="6">
        <f aca="true" t="shared" si="53" ref="G215:G222">D215+E215-F215</f>
        <v>710120</v>
      </c>
      <c r="H215" s="6">
        <v>0</v>
      </c>
      <c r="I215" s="35">
        <f aca="true" t="shared" si="54" ref="I215:I222">G215</f>
        <v>710120</v>
      </c>
      <c r="J215" s="35">
        <v>0</v>
      </c>
    </row>
    <row r="216" spans="1:10" ht="12.75" customHeight="1">
      <c r="A216" s="45"/>
      <c r="B216" s="6">
        <v>4040</v>
      </c>
      <c r="C216" s="15" t="s">
        <v>53</v>
      </c>
      <c r="D216" s="6">
        <v>47493</v>
      </c>
      <c r="E216" s="6">
        <v>0</v>
      </c>
      <c r="F216" s="6">
        <v>0</v>
      </c>
      <c r="G216" s="6">
        <f t="shared" si="53"/>
        <v>47493</v>
      </c>
      <c r="H216" s="6">
        <v>0</v>
      </c>
      <c r="I216" s="35">
        <f t="shared" si="54"/>
        <v>47493</v>
      </c>
      <c r="J216" s="35">
        <v>0</v>
      </c>
    </row>
    <row r="217" spans="1:10" ht="12.75" customHeight="1">
      <c r="A217" s="45"/>
      <c r="B217" s="6">
        <v>4110</v>
      </c>
      <c r="C217" s="15" t="s">
        <v>185</v>
      </c>
      <c r="D217" s="6">
        <v>131113</v>
      </c>
      <c r="E217" s="6">
        <v>0</v>
      </c>
      <c r="F217" s="6">
        <v>0</v>
      </c>
      <c r="G217" s="6">
        <f t="shared" si="53"/>
        <v>131113</v>
      </c>
      <c r="H217" s="6">
        <v>0</v>
      </c>
      <c r="I217" s="35">
        <f t="shared" si="54"/>
        <v>131113</v>
      </c>
      <c r="J217" s="35">
        <v>0</v>
      </c>
    </row>
    <row r="218" spans="1:10" ht="11.25" customHeight="1">
      <c r="A218" s="45"/>
      <c r="B218" s="6">
        <v>4120</v>
      </c>
      <c r="C218" s="15" t="s">
        <v>160</v>
      </c>
      <c r="D218" s="6">
        <v>18088</v>
      </c>
      <c r="E218" s="6">
        <v>0</v>
      </c>
      <c r="F218" s="6">
        <v>0</v>
      </c>
      <c r="G218" s="6">
        <f t="shared" si="53"/>
        <v>18088</v>
      </c>
      <c r="H218" s="6">
        <v>0</v>
      </c>
      <c r="I218" s="35">
        <f t="shared" si="54"/>
        <v>18088</v>
      </c>
      <c r="J218" s="35">
        <v>0</v>
      </c>
    </row>
    <row r="219" spans="1:10" ht="12.75" customHeight="1">
      <c r="A219" s="45"/>
      <c r="B219" s="6">
        <v>4210</v>
      </c>
      <c r="C219" s="6" t="s">
        <v>63</v>
      </c>
      <c r="D219" s="6">
        <v>82040</v>
      </c>
      <c r="E219" s="6">
        <v>0</v>
      </c>
      <c r="F219" s="6">
        <v>0</v>
      </c>
      <c r="G219" s="6">
        <f t="shared" si="53"/>
        <v>82040</v>
      </c>
      <c r="H219" s="6">
        <v>0</v>
      </c>
      <c r="I219" s="35">
        <f t="shared" si="54"/>
        <v>82040</v>
      </c>
      <c r="J219" s="35">
        <v>0</v>
      </c>
    </row>
    <row r="220" spans="1:10" ht="12" customHeight="1">
      <c r="A220" s="45"/>
      <c r="B220" s="6">
        <v>4260</v>
      </c>
      <c r="C220" s="6" t="s">
        <v>162</v>
      </c>
      <c r="D220" s="6">
        <v>17000</v>
      </c>
      <c r="E220" s="6">
        <v>0</v>
      </c>
      <c r="F220" s="6">
        <v>0</v>
      </c>
      <c r="G220" s="6">
        <f t="shared" si="53"/>
        <v>17000</v>
      </c>
      <c r="H220" s="6">
        <v>0</v>
      </c>
      <c r="I220" s="35">
        <f t="shared" si="54"/>
        <v>17000</v>
      </c>
      <c r="J220" s="35">
        <v>0</v>
      </c>
    </row>
    <row r="221" spans="1:10" ht="12.75" customHeight="1">
      <c r="A221" s="45"/>
      <c r="B221" s="6">
        <v>4300</v>
      </c>
      <c r="C221" s="6" t="s">
        <v>54</v>
      </c>
      <c r="D221" s="6">
        <v>10444</v>
      </c>
      <c r="E221" s="6">
        <v>0</v>
      </c>
      <c r="F221" s="6">
        <v>0</v>
      </c>
      <c r="G221" s="6">
        <f t="shared" si="53"/>
        <v>10444</v>
      </c>
      <c r="H221" s="6">
        <v>0</v>
      </c>
      <c r="I221" s="35">
        <f t="shared" si="54"/>
        <v>10444</v>
      </c>
      <c r="J221" s="35">
        <v>0</v>
      </c>
    </row>
    <row r="222" spans="1:10" ht="12.75" customHeight="1">
      <c r="A222" s="45"/>
      <c r="B222" s="6">
        <v>4440</v>
      </c>
      <c r="C222" s="6" t="s">
        <v>166</v>
      </c>
      <c r="D222" s="6">
        <v>43230</v>
      </c>
      <c r="E222" s="6">
        <v>0</v>
      </c>
      <c r="F222" s="6">
        <v>0</v>
      </c>
      <c r="G222" s="6">
        <f t="shared" si="53"/>
        <v>43230</v>
      </c>
      <c r="H222" s="6">
        <v>0</v>
      </c>
      <c r="I222" s="35">
        <f t="shared" si="54"/>
        <v>43230</v>
      </c>
      <c r="J222" s="35">
        <v>0</v>
      </c>
    </row>
    <row r="223" spans="1:10" ht="15.75" customHeight="1">
      <c r="A223" s="70" t="s">
        <v>21</v>
      </c>
      <c r="B223" s="66"/>
      <c r="C223" s="65" t="s">
        <v>20</v>
      </c>
      <c r="D223" s="65">
        <f aca="true" t="shared" si="55" ref="D223:J223">D224+D225+D226+D227+D228+D229+D230+D231+D232+D233+D234+D235+D236+D237+D238+D239+D240+D241+D242+D243</f>
        <v>4669407</v>
      </c>
      <c r="E223" s="65">
        <f t="shared" si="55"/>
        <v>0</v>
      </c>
      <c r="F223" s="65">
        <f t="shared" si="55"/>
        <v>0</v>
      </c>
      <c r="G223" s="65">
        <f t="shared" si="55"/>
        <v>4669407</v>
      </c>
      <c r="H223" s="65">
        <f t="shared" si="55"/>
        <v>0</v>
      </c>
      <c r="I223" s="65">
        <f t="shared" si="55"/>
        <v>4669407</v>
      </c>
      <c r="J223" s="65">
        <f t="shared" si="55"/>
        <v>0</v>
      </c>
    </row>
    <row r="224" spans="1:10" s="10" customFormat="1" ht="12.75" customHeight="1">
      <c r="A224" s="2"/>
      <c r="B224" s="36" t="s">
        <v>198</v>
      </c>
      <c r="C224" s="30" t="s">
        <v>108</v>
      </c>
      <c r="D224" s="9">
        <v>2700</v>
      </c>
      <c r="E224" s="9">
        <v>0</v>
      </c>
      <c r="F224" s="9">
        <v>0</v>
      </c>
      <c r="G224" s="6">
        <f aca="true" t="shared" si="56" ref="G224:G240">D224+E224-F224</f>
        <v>2700</v>
      </c>
      <c r="H224" s="9">
        <v>0</v>
      </c>
      <c r="I224" s="35">
        <f aca="true" t="shared" si="57" ref="I224:I240">G224</f>
        <v>2700</v>
      </c>
      <c r="J224" s="9">
        <v>0</v>
      </c>
    </row>
    <row r="225" spans="1:10" ht="14.25" customHeight="1">
      <c r="A225" s="45"/>
      <c r="B225" s="4" t="s">
        <v>155</v>
      </c>
      <c r="C225" s="15" t="s">
        <v>261</v>
      </c>
      <c r="D225" s="6">
        <v>2672117</v>
      </c>
      <c r="E225" s="6">
        <v>0</v>
      </c>
      <c r="F225" s="6">
        <v>0</v>
      </c>
      <c r="G225" s="6">
        <f t="shared" si="56"/>
        <v>2672117</v>
      </c>
      <c r="H225" s="6">
        <v>0</v>
      </c>
      <c r="I225" s="35">
        <f t="shared" si="57"/>
        <v>2672117</v>
      </c>
      <c r="J225" s="35">
        <v>0</v>
      </c>
    </row>
    <row r="226" spans="1:10" ht="13.5" customHeight="1">
      <c r="A226" s="45"/>
      <c r="B226" s="4" t="s">
        <v>157</v>
      </c>
      <c r="C226" s="15" t="s">
        <v>53</v>
      </c>
      <c r="D226" s="6">
        <v>224454</v>
      </c>
      <c r="E226" s="6">
        <v>0</v>
      </c>
      <c r="F226" s="6">
        <v>0</v>
      </c>
      <c r="G226" s="6">
        <f t="shared" si="56"/>
        <v>224454</v>
      </c>
      <c r="H226" s="6">
        <v>0</v>
      </c>
      <c r="I226" s="35">
        <f t="shared" si="57"/>
        <v>224454</v>
      </c>
      <c r="J226" s="35">
        <v>0</v>
      </c>
    </row>
    <row r="227" spans="1:10" ht="12.75" customHeight="1">
      <c r="A227" s="45"/>
      <c r="B227" s="39" t="s">
        <v>68</v>
      </c>
      <c r="C227" s="15" t="s">
        <v>185</v>
      </c>
      <c r="D227" s="6">
        <v>508761</v>
      </c>
      <c r="E227" s="6">
        <v>0</v>
      </c>
      <c r="F227" s="6">
        <v>0</v>
      </c>
      <c r="G227" s="6">
        <f t="shared" si="56"/>
        <v>508761</v>
      </c>
      <c r="H227" s="6">
        <v>0</v>
      </c>
      <c r="I227" s="35">
        <f t="shared" si="57"/>
        <v>508761</v>
      </c>
      <c r="J227" s="35">
        <v>0</v>
      </c>
    </row>
    <row r="228" spans="1:10" ht="12" customHeight="1">
      <c r="A228" s="45"/>
      <c r="B228" s="39" t="s">
        <v>159</v>
      </c>
      <c r="C228" s="15" t="s">
        <v>160</v>
      </c>
      <c r="D228" s="6">
        <v>70031</v>
      </c>
      <c r="E228" s="6">
        <v>0</v>
      </c>
      <c r="F228" s="6">
        <v>0</v>
      </c>
      <c r="G228" s="6">
        <f t="shared" si="56"/>
        <v>70031</v>
      </c>
      <c r="H228" s="6">
        <v>0</v>
      </c>
      <c r="I228" s="35">
        <f t="shared" si="57"/>
        <v>70031</v>
      </c>
      <c r="J228" s="35">
        <v>0</v>
      </c>
    </row>
    <row r="229" spans="1:10" ht="12" customHeight="1">
      <c r="A229" s="45"/>
      <c r="B229" s="4" t="s">
        <v>61</v>
      </c>
      <c r="C229" s="15" t="s">
        <v>109</v>
      </c>
      <c r="D229" s="6">
        <v>6000</v>
      </c>
      <c r="E229" s="6">
        <v>0</v>
      </c>
      <c r="F229" s="6">
        <v>0</v>
      </c>
      <c r="G229" s="6">
        <f t="shared" si="56"/>
        <v>6000</v>
      </c>
      <c r="H229" s="6">
        <v>0</v>
      </c>
      <c r="I229" s="35">
        <f t="shared" si="57"/>
        <v>6000</v>
      </c>
      <c r="J229" s="35">
        <v>0</v>
      </c>
    </row>
    <row r="230" spans="1:10" ht="12" customHeight="1">
      <c r="A230" s="45"/>
      <c r="B230" s="4" t="s">
        <v>283</v>
      </c>
      <c r="C230" s="15" t="s">
        <v>290</v>
      </c>
      <c r="D230" s="6">
        <v>4900</v>
      </c>
      <c r="E230" s="6">
        <v>0</v>
      </c>
      <c r="F230" s="6">
        <v>0</v>
      </c>
      <c r="G230" s="6">
        <f t="shared" si="56"/>
        <v>4900</v>
      </c>
      <c r="H230" s="6">
        <v>0</v>
      </c>
      <c r="I230" s="35">
        <f t="shared" si="57"/>
        <v>4900</v>
      </c>
      <c r="J230" s="35">
        <v>0</v>
      </c>
    </row>
    <row r="231" spans="1:10" ht="11.25" customHeight="1">
      <c r="A231" s="45"/>
      <c r="B231" s="4" t="s">
        <v>186</v>
      </c>
      <c r="C231" s="6" t="s">
        <v>161</v>
      </c>
      <c r="D231" s="6">
        <v>483131</v>
      </c>
      <c r="E231" s="6">
        <v>0</v>
      </c>
      <c r="F231" s="6">
        <v>0</v>
      </c>
      <c r="G231" s="6">
        <f t="shared" si="56"/>
        <v>483131</v>
      </c>
      <c r="H231" s="6">
        <v>0</v>
      </c>
      <c r="I231" s="35">
        <f t="shared" si="57"/>
        <v>483131</v>
      </c>
      <c r="J231" s="35">
        <v>0</v>
      </c>
    </row>
    <row r="232" spans="1:10" ht="11.25" customHeight="1">
      <c r="A232" s="45"/>
      <c r="B232" s="4" t="s">
        <v>110</v>
      </c>
      <c r="C232" s="6" t="s">
        <v>274</v>
      </c>
      <c r="D232" s="6">
        <v>8000</v>
      </c>
      <c r="E232" s="6">
        <v>0</v>
      </c>
      <c r="F232" s="6">
        <v>0</v>
      </c>
      <c r="G232" s="6">
        <f t="shared" si="56"/>
        <v>8000</v>
      </c>
      <c r="H232" s="6">
        <v>0</v>
      </c>
      <c r="I232" s="35">
        <f t="shared" si="57"/>
        <v>8000</v>
      </c>
      <c r="J232" s="35">
        <v>0</v>
      </c>
    </row>
    <row r="233" spans="1:10" ht="12" customHeight="1">
      <c r="A233" s="45"/>
      <c r="B233" s="4" t="s">
        <v>172</v>
      </c>
      <c r="C233" s="6" t="s">
        <v>162</v>
      </c>
      <c r="D233" s="6">
        <v>64500</v>
      </c>
      <c r="E233" s="6">
        <v>0</v>
      </c>
      <c r="F233" s="6">
        <v>0</v>
      </c>
      <c r="G233" s="6">
        <f t="shared" si="56"/>
        <v>64500</v>
      </c>
      <c r="H233" s="6">
        <v>0</v>
      </c>
      <c r="I233" s="35">
        <f t="shared" si="57"/>
        <v>64500</v>
      </c>
      <c r="J233" s="35">
        <v>0</v>
      </c>
    </row>
    <row r="234" spans="1:10" ht="12.75" customHeight="1">
      <c r="A234" s="45"/>
      <c r="B234" s="4" t="s">
        <v>153</v>
      </c>
      <c r="C234" s="6" t="s">
        <v>154</v>
      </c>
      <c r="D234" s="6">
        <v>106984</v>
      </c>
      <c r="E234" s="6">
        <v>0</v>
      </c>
      <c r="F234" s="6">
        <v>0</v>
      </c>
      <c r="G234" s="6">
        <f t="shared" si="56"/>
        <v>106984</v>
      </c>
      <c r="H234" s="6">
        <v>0</v>
      </c>
      <c r="I234" s="35">
        <f t="shared" si="57"/>
        <v>106984</v>
      </c>
      <c r="J234" s="35">
        <v>0</v>
      </c>
    </row>
    <row r="235" spans="1:10" ht="12" customHeight="1">
      <c r="A235" s="45"/>
      <c r="B235" s="4" t="s">
        <v>285</v>
      </c>
      <c r="C235" s="6" t="s">
        <v>286</v>
      </c>
      <c r="D235" s="6">
        <v>5871</v>
      </c>
      <c r="E235" s="6">
        <v>0</v>
      </c>
      <c r="F235" s="6">
        <v>0</v>
      </c>
      <c r="G235" s="6">
        <f t="shared" si="56"/>
        <v>5871</v>
      </c>
      <c r="H235" s="6">
        <v>0</v>
      </c>
      <c r="I235" s="35">
        <f t="shared" si="57"/>
        <v>5871</v>
      </c>
      <c r="J235" s="35">
        <v>0</v>
      </c>
    </row>
    <row r="236" spans="1:10" ht="12" customHeight="1">
      <c r="A236" s="45"/>
      <c r="B236" s="4" t="s">
        <v>187</v>
      </c>
      <c r="C236" s="6" t="s">
        <v>164</v>
      </c>
      <c r="D236" s="6">
        <v>4500</v>
      </c>
      <c r="E236" s="6">
        <v>0</v>
      </c>
      <c r="F236" s="6">
        <v>0</v>
      </c>
      <c r="G236" s="6">
        <f t="shared" si="56"/>
        <v>4500</v>
      </c>
      <c r="H236" s="6">
        <v>0</v>
      </c>
      <c r="I236" s="35">
        <f t="shared" si="57"/>
        <v>4500</v>
      </c>
      <c r="J236" s="35">
        <v>0</v>
      </c>
    </row>
    <row r="237" spans="1:10" ht="12" customHeight="1">
      <c r="A237" s="45"/>
      <c r="B237" s="4" t="s">
        <v>259</v>
      </c>
      <c r="C237" s="6" t="s">
        <v>260</v>
      </c>
      <c r="D237" s="6">
        <v>600</v>
      </c>
      <c r="E237" s="6">
        <v>0</v>
      </c>
      <c r="F237" s="6">
        <v>0</v>
      </c>
      <c r="G237" s="6">
        <f t="shared" si="56"/>
        <v>600</v>
      </c>
      <c r="H237" s="6">
        <v>0</v>
      </c>
      <c r="I237" s="35">
        <f t="shared" si="57"/>
        <v>600</v>
      </c>
      <c r="J237" s="35">
        <v>0</v>
      </c>
    </row>
    <row r="238" spans="1:10" ht="12" customHeight="1">
      <c r="A238" s="45"/>
      <c r="B238" s="4" t="s">
        <v>211</v>
      </c>
      <c r="C238" s="6" t="s">
        <v>165</v>
      </c>
      <c r="D238" s="9">
        <v>0</v>
      </c>
      <c r="E238" s="6">
        <v>0</v>
      </c>
      <c r="F238" s="6">
        <v>0</v>
      </c>
      <c r="G238" s="6">
        <f t="shared" si="56"/>
        <v>0</v>
      </c>
      <c r="H238" s="6">
        <v>0</v>
      </c>
      <c r="I238" s="35">
        <f t="shared" si="57"/>
        <v>0</v>
      </c>
      <c r="J238" s="35">
        <v>0</v>
      </c>
    </row>
    <row r="239" spans="1:10" ht="12" customHeight="1">
      <c r="A239" s="45"/>
      <c r="B239" s="4" t="s">
        <v>188</v>
      </c>
      <c r="C239" s="6" t="s">
        <v>166</v>
      </c>
      <c r="D239" s="6">
        <v>144856</v>
      </c>
      <c r="E239" s="6">
        <v>0</v>
      </c>
      <c r="F239" s="6">
        <v>0</v>
      </c>
      <c r="G239" s="6">
        <f t="shared" si="56"/>
        <v>144856</v>
      </c>
      <c r="H239" s="6">
        <v>0</v>
      </c>
      <c r="I239" s="35">
        <f t="shared" si="57"/>
        <v>144856</v>
      </c>
      <c r="J239" s="35">
        <v>0</v>
      </c>
    </row>
    <row r="240" spans="1:10" ht="12.75" customHeight="1">
      <c r="A240" s="45"/>
      <c r="B240" s="4" t="s">
        <v>173</v>
      </c>
      <c r="C240" s="6" t="s">
        <v>174</v>
      </c>
      <c r="D240" s="6">
        <v>124</v>
      </c>
      <c r="E240" s="6">
        <v>0</v>
      </c>
      <c r="F240" s="6">
        <v>0</v>
      </c>
      <c r="G240" s="6">
        <f t="shared" si="56"/>
        <v>124</v>
      </c>
      <c r="H240" s="6">
        <v>0</v>
      </c>
      <c r="I240" s="35">
        <f t="shared" si="57"/>
        <v>124</v>
      </c>
      <c r="J240" s="35">
        <v>0</v>
      </c>
    </row>
    <row r="241" spans="1:10" ht="12.75" customHeight="1">
      <c r="A241" s="45"/>
      <c r="B241" s="4" t="s">
        <v>77</v>
      </c>
      <c r="C241" s="6" t="s">
        <v>297</v>
      </c>
      <c r="D241" s="6">
        <v>1000</v>
      </c>
      <c r="E241" s="6">
        <v>0</v>
      </c>
      <c r="F241" s="6">
        <v>0</v>
      </c>
      <c r="G241" s="6">
        <f>D241+E241-F241</f>
        <v>1000</v>
      </c>
      <c r="H241" s="6">
        <v>0</v>
      </c>
      <c r="I241" s="35">
        <f>G241</f>
        <v>1000</v>
      </c>
      <c r="J241" s="35">
        <v>0</v>
      </c>
    </row>
    <row r="242" spans="1:10" ht="12.75" customHeight="1">
      <c r="A242" s="45"/>
      <c r="B242" s="4" t="s">
        <v>213</v>
      </c>
      <c r="C242" s="6" t="s">
        <v>314</v>
      </c>
      <c r="D242" s="6">
        <v>229000</v>
      </c>
      <c r="E242" s="6">
        <v>0</v>
      </c>
      <c r="F242" s="6">
        <v>0</v>
      </c>
      <c r="G242" s="6">
        <f>D242+E242-F242</f>
        <v>229000</v>
      </c>
      <c r="H242" s="6">
        <v>0</v>
      </c>
      <c r="I242" s="35">
        <f>G242</f>
        <v>229000</v>
      </c>
      <c r="J242" s="35">
        <v>0</v>
      </c>
    </row>
    <row r="243" spans="1:10" ht="20.25" customHeight="1">
      <c r="A243" s="45"/>
      <c r="B243" s="4" t="s">
        <v>98</v>
      </c>
      <c r="C243" s="7" t="s">
        <v>276</v>
      </c>
      <c r="D243" s="6">
        <f>D244+D245</f>
        <v>131878</v>
      </c>
      <c r="E243" s="6">
        <f aca="true" t="shared" si="58" ref="E243:J243">E244+E245</f>
        <v>0</v>
      </c>
      <c r="F243" s="6">
        <f t="shared" si="58"/>
        <v>0</v>
      </c>
      <c r="G243" s="6">
        <f t="shared" si="58"/>
        <v>131878</v>
      </c>
      <c r="H243" s="6">
        <f t="shared" si="58"/>
        <v>0</v>
      </c>
      <c r="I243" s="6">
        <f t="shared" si="58"/>
        <v>131878</v>
      </c>
      <c r="J243" s="6">
        <f t="shared" si="58"/>
        <v>0</v>
      </c>
    </row>
    <row r="244" spans="1:10" ht="11.25" customHeight="1">
      <c r="A244" s="45"/>
      <c r="B244" s="4"/>
      <c r="C244" s="15" t="s">
        <v>104</v>
      </c>
      <c r="D244" s="6">
        <v>100199</v>
      </c>
      <c r="E244" s="6">
        <v>0</v>
      </c>
      <c r="F244" s="6">
        <v>0</v>
      </c>
      <c r="G244" s="6">
        <f>D244+E244-F244</f>
        <v>100199</v>
      </c>
      <c r="H244" s="6">
        <v>0</v>
      </c>
      <c r="I244" s="35">
        <f>G244</f>
        <v>100199</v>
      </c>
      <c r="J244" s="35">
        <v>0</v>
      </c>
    </row>
    <row r="245" spans="1:10" ht="12" customHeight="1">
      <c r="A245" s="45"/>
      <c r="B245" s="4"/>
      <c r="C245" s="15" t="s">
        <v>105</v>
      </c>
      <c r="D245" s="6">
        <v>31679</v>
      </c>
      <c r="E245" s="6">
        <v>0</v>
      </c>
      <c r="F245" s="6">
        <v>0</v>
      </c>
      <c r="G245" s="6">
        <f>D245+E245-F245</f>
        <v>31679</v>
      </c>
      <c r="H245" s="6">
        <v>0</v>
      </c>
      <c r="I245" s="35">
        <f>G245</f>
        <v>31679</v>
      </c>
      <c r="J245" s="35">
        <v>0</v>
      </c>
    </row>
    <row r="246" spans="1:10" ht="17.25" customHeight="1">
      <c r="A246" s="70" t="s">
        <v>112</v>
      </c>
      <c r="B246" s="72"/>
      <c r="C246" s="65" t="s">
        <v>36</v>
      </c>
      <c r="D246" s="65">
        <f>D247+D248+D249+D250+D251+D252+D253+D254+D255</f>
        <v>549774</v>
      </c>
      <c r="E246" s="65">
        <f aca="true" t="shared" si="59" ref="E246:J246">E247+E248+E249+E250+E251+E252+E253+E254+E255</f>
        <v>0</v>
      </c>
      <c r="F246" s="65">
        <f t="shared" si="59"/>
        <v>0</v>
      </c>
      <c r="G246" s="65">
        <f t="shared" si="59"/>
        <v>549774</v>
      </c>
      <c r="H246" s="65">
        <f t="shared" si="59"/>
        <v>0</v>
      </c>
      <c r="I246" s="65">
        <f t="shared" si="59"/>
        <v>549774</v>
      </c>
      <c r="J246" s="65">
        <f t="shared" si="59"/>
        <v>0</v>
      </c>
    </row>
    <row r="247" spans="1:10" ht="15" customHeight="1">
      <c r="A247" s="1"/>
      <c r="B247" s="4" t="s">
        <v>155</v>
      </c>
      <c r="C247" s="15" t="s">
        <v>263</v>
      </c>
      <c r="D247" s="6">
        <v>243764</v>
      </c>
      <c r="E247" s="6">
        <v>0</v>
      </c>
      <c r="F247" s="6">
        <v>0</v>
      </c>
      <c r="G247" s="6">
        <f aca="true" t="shared" si="60" ref="G247:G255">D247+E247-F247</f>
        <v>243764</v>
      </c>
      <c r="H247" s="6">
        <v>0</v>
      </c>
      <c r="I247" s="35">
        <f aca="true" t="shared" si="61" ref="I247:I255">G247</f>
        <v>243764</v>
      </c>
      <c r="J247" s="35">
        <v>0</v>
      </c>
    </row>
    <row r="248" spans="1:10" ht="15" customHeight="1">
      <c r="A248" s="1"/>
      <c r="B248" s="4" t="s">
        <v>157</v>
      </c>
      <c r="C248" s="15" t="s">
        <v>53</v>
      </c>
      <c r="D248" s="6">
        <v>20261</v>
      </c>
      <c r="E248" s="6">
        <v>0</v>
      </c>
      <c r="F248" s="6">
        <v>0</v>
      </c>
      <c r="G248" s="6">
        <f t="shared" si="60"/>
        <v>20261</v>
      </c>
      <c r="H248" s="6">
        <v>0</v>
      </c>
      <c r="I248" s="35">
        <f t="shared" si="61"/>
        <v>20261</v>
      </c>
      <c r="J248" s="35">
        <v>0</v>
      </c>
    </row>
    <row r="249" spans="1:10" ht="14.25" customHeight="1">
      <c r="A249" s="1"/>
      <c r="B249" s="39" t="s">
        <v>68</v>
      </c>
      <c r="C249" s="15" t="s">
        <v>185</v>
      </c>
      <c r="D249" s="9">
        <v>47900</v>
      </c>
      <c r="E249" s="6">
        <v>0</v>
      </c>
      <c r="F249" s="6">
        <v>0</v>
      </c>
      <c r="G249" s="6">
        <f t="shared" si="60"/>
        <v>47900</v>
      </c>
      <c r="H249" s="6">
        <v>0</v>
      </c>
      <c r="I249" s="35">
        <f t="shared" si="61"/>
        <v>47900</v>
      </c>
      <c r="J249" s="35">
        <v>0</v>
      </c>
    </row>
    <row r="250" spans="1:10" ht="14.25" customHeight="1">
      <c r="A250" s="1"/>
      <c r="B250" s="39" t="s">
        <v>159</v>
      </c>
      <c r="C250" s="15" t="s">
        <v>160</v>
      </c>
      <c r="D250" s="9">
        <v>6800</v>
      </c>
      <c r="E250" s="6">
        <v>0</v>
      </c>
      <c r="F250" s="6">
        <v>0</v>
      </c>
      <c r="G250" s="6">
        <f t="shared" si="60"/>
        <v>6800</v>
      </c>
      <c r="H250" s="6">
        <v>0</v>
      </c>
      <c r="I250" s="35">
        <f t="shared" si="61"/>
        <v>6800</v>
      </c>
      <c r="J250" s="35">
        <v>0</v>
      </c>
    </row>
    <row r="251" spans="1:10" ht="14.25" customHeight="1">
      <c r="A251" s="1"/>
      <c r="B251" s="4" t="s">
        <v>186</v>
      </c>
      <c r="C251" s="6" t="s">
        <v>161</v>
      </c>
      <c r="D251" s="9">
        <v>2800</v>
      </c>
      <c r="E251" s="6">
        <v>0</v>
      </c>
      <c r="F251" s="6">
        <v>0</v>
      </c>
      <c r="G251" s="6">
        <f t="shared" si="60"/>
        <v>2800</v>
      </c>
      <c r="H251" s="6">
        <v>0</v>
      </c>
      <c r="I251" s="35">
        <f t="shared" si="61"/>
        <v>2800</v>
      </c>
      <c r="J251" s="35">
        <v>0</v>
      </c>
    </row>
    <row r="252" spans="1:10" ht="14.25" customHeight="1">
      <c r="A252" s="1"/>
      <c r="B252" s="4" t="s">
        <v>172</v>
      </c>
      <c r="C252" s="6" t="s">
        <v>162</v>
      </c>
      <c r="D252" s="9">
        <v>2500</v>
      </c>
      <c r="E252" s="6">
        <v>0</v>
      </c>
      <c r="F252" s="6">
        <v>0</v>
      </c>
      <c r="G252" s="6">
        <f t="shared" si="60"/>
        <v>2500</v>
      </c>
      <c r="H252" s="6">
        <v>0</v>
      </c>
      <c r="I252" s="35">
        <f>G252</f>
        <v>2500</v>
      </c>
      <c r="J252" s="35">
        <v>0</v>
      </c>
    </row>
    <row r="253" spans="1:10" ht="14.25" customHeight="1">
      <c r="A253" s="1"/>
      <c r="B253" s="4" t="s">
        <v>153</v>
      </c>
      <c r="C253" s="6" t="s">
        <v>154</v>
      </c>
      <c r="D253" s="9">
        <v>3500</v>
      </c>
      <c r="E253" s="6">
        <v>0</v>
      </c>
      <c r="F253" s="6">
        <v>0</v>
      </c>
      <c r="G253" s="6">
        <f t="shared" si="60"/>
        <v>3500</v>
      </c>
      <c r="H253" s="6">
        <v>0</v>
      </c>
      <c r="I253" s="35">
        <f t="shared" si="61"/>
        <v>3500</v>
      </c>
      <c r="J253" s="35">
        <v>0</v>
      </c>
    </row>
    <row r="254" spans="1:10" ht="13.5" customHeight="1">
      <c r="A254" s="1"/>
      <c r="B254" s="4" t="s">
        <v>188</v>
      </c>
      <c r="C254" s="6" t="s">
        <v>166</v>
      </c>
      <c r="D254" s="9">
        <v>17005</v>
      </c>
      <c r="E254" s="6">
        <v>0</v>
      </c>
      <c r="F254" s="6">
        <v>0</v>
      </c>
      <c r="G254" s="6">
        <f t="shared" si="60"/>
        <v>17005</v>
      </c>
      <c r="H254" s="6">
        <v>0</v>
      </c>
      <c r="I254" s="35">
        <f t="shared" si="61"/>
        <v>17005</v>
      </c>
      <c r="J254" s="35">
        <v>0</v>
      </c>
    </row>
    <row r="255" spans="1:10" ht="21" customHeight="1">
      <c r="A255" s="1"/>
      <c r="B255" s="4" t="s">
        <v>98</v>
      </c>
      <c r="C255" s="7" t="s">
        <v>1</v>
      </c>
      <c r="D255" s="9">
        <v>205244</v>
      </c>
      <c r="E255" s="6">
        <v>0</v>
      </c>
      <c r="F255" s="6">
        <v>0</v>
      </c>
      <c r="G255" s="6">
        <f t="shared" si="60"/>
        <v>205244</v>
      </c>
      <c r="H255" s="6">
        <v>0</v>
      </c>
      <c r="I255" s="35">
        <f t="shared" si="61"/>
        <v>205244</v>
      </c>
      <c r="J255" s="35">
        <v>0</v>
      </c>
    </row>
    <row r="256" spans="1:10" ht="18" customHeight="1">
      <c r="A256" s="70" t="s">
        <v>113</v>
      </c>
      <c r="B256" s="66"/>
      <c r="C256" s="67" t="s">
        <v>114</v>
      </c>
      <c r="D256" s="65">
        <f aca="true" t="shared" si="62" ref="D256:I256">D257+D258+D259</f>
        <v>1800</v>
      </c>
      <c r="E256" s="65">
        <f t="shared" si="62"/>
        <v>0</v>
      </c>
      <c r="F256" s="65">
        <f t="shared" si="62"/>
        <v>0</v>
      </c>
      <c r="G256" s="65">
        <f t="shared" si="62"/>
        <v>1800</v>
      </c>
      <c r="H256" s="65">
        <f t="shared" si="62"/>
        <v>0</v>
      </c>
      <c r="I256" s="65">
        <f t="shared" si="62"/>
        <v>1800</v>
      </c>
      <c r="J256" s="65">
        <f>J258+J259</f>
        <v>0</v>
      </c>
    </row>
    <row r="257" spans="1:10" ht="18" customHeight="1">
      <c r="A257" s="109"/>
      <c r="B257" s="92" t="s">
        <v>283</v>
      </c>
      <c r="C257" s="91" t="s">
        <v>290</v>
      </c>
      <c r="D257" s="93">
        <v>1200</v>
      </c>
      <c r="E257" s="93">
        <v>0</v>
      </c>
      <c r="F257" s="93">
        <v>0</v>
      </c>
      <c r="G257" s="6">
        <f>D257+E257-F257</f>
        <v>1200</v>
      </c>
      <c r="H257" s="108"/>
      <c r="I257" s="35">
        <f>G257</f>
        <v>1200</v>
      </c>
      <c r="J257" s="35">
        <v>0</v>
      </c>
    </row>
    <row r="258" spans="1:10" ht="15" customHeight="1">
      <c r="A258" s="1"/>
      <c r="B258" s="4" t="s">
        <v>186</v>
      </c>
      <c r="C258" s="15" t="s">
        <v>161</v>
      </c>
      <c r="D258" s="6">
        <v>600</v>
      </c>
      <c r="E258" s="6">
        <v>0</v>
      </c>
      <c r="F258" s="6">
        <v>0</v>
      </c>
      <c r="G258" s="6">
        <f>D258+E258-F258</f>
        <v>600</v>
      </c>
      <c r="H258" s="6">
        <v>0</v>
      </c>
      <c r="I258" s="35">
        <f>G258</f>
        <v>600</v>
      </c>
      <c r="J258" s="35">
        <v>0</v>
      </c>
    </row>
    <row r="259" spans="1:10" ht="14.25" customHeight="1">
      <c r="A259" s="1"/>
      <c r="B259" s="4" t="s">
        <v>153</v>
      </c>
      <c r="C259" s="6" t="s">
        <v>154</v>
      </c>
      <c r="D259" s="6">
        <v>0</v>
      </c>
      <c r="E259" s="6">
        <v>0</v>
      </c>
      <c r="F259" s="6">
        <v>0</v>
      </c>
      <c r="G259" s="6">
        <f>D259+E259-F259</f>
        <v>0</v>
      </c>
      <c r="H259" s="6">
        <v>0</v>
      </c>
      <c r="I259" s="35">
        <f>G259</f>
        <v>0</v>
      </c>
      <c r="J259" s="35">
        <v>0</v>
      </c>
    </row>
    <row r="260" spans="1:10" ht="24.75" customHeight="1">
      <c r="A260" s="70" t="s">
        <v>115</v>
      </c>
      <c r="B260" s="66"/>
      <c r="C260" s="67" t="s">
        <v>116</v>
      </c>
      <c r="D260" s="65">
        <f aca="true" t="shared" si="63" ref="D260:J260">D261+D262+D263+D264+D265+D266+D267</f>
        <v>56993</v>
      </c>
      <c r="E260" s="65">
        <f t="shared" si="63"/>
        <v>0</v>
      </c>
      <c r="F260" s="65">
        <f t="shared" si="63"/>
        <v>0</v>
      </c>
      <c r="G260" s="65">
        <f t="shared" si="63"/>
        <v>56993</v>
      </c>
      <c r="H260" s="65">
        <f t="shared" si="63"/>
        <v>0</v>
      </c>
      <c r="I260" s="65">
        <f t="shared" si="63"/>
        <v>44993</v>
      </c>
      <c r="J260" s="65">
        <f t="shared" si="63"/>
        <v>12000</v>
      </c>
    </row>
    <row r="261" spans="1:10" ht="22.5" customHeight="1">
      <c r="A261" s="1"/>
      <c r="B261" s="4" t="s">
        <v>221</v>
      </c>
      <c r="C261" s="15" t="s">
        <v>255</v>
      </c>
      <c r="D261" s="9">
        <v>12000</v>
      </c>
      <c r="E261" s="9">
        <v>0</v>
      </c>
      <c r="F261" s="9">
        <v>0</v>
      </c>
      <c r="G261" s="6">
        <f aca="true" t="shared" si="64" ref="G261:G267">D261+E261-F261</f>
        <v>12000</v>
      </c>
      <c r="H261" s="6">
        <v>0</v>
      </c>
      <c r="I261" s="35">
        <v>0</v>
      </c>
      <c r="J261" s="35">
        <f>G261</f>
        <v>12000</v>
      </c>
    </row>
    <row r="262" spans="1:10" ht="13.5" customHeight="1">
      <c r="A262" s="1"/>
      <c r="B262" s="4" t="s">
        <v>103</v>
      </c>
      <c r="C262" s="15" t="s">
        <v>298</v>
      </c>
      <c r="D262" s="9">
        <v>12500</v>
      </c>
      <c r="E262" s="9">
        <v>0</v>
      </c>
      <c r="F262" s="9">
        <v>0</v>
      </c>
      <c r="G262" s="6">
        <f t="shared" si="64"/>
        <v>12500</v>
      </c>
      <c r="H262" s="6">
        <v>0</v>
      </c>
      <c r="I262" s="35">
        <f aca="true" t="shared" si="65" ref="I262:I267">G262</f>
        <v>12500</v>
      </c>
      <c r="J262" s="35">
        <v>0</v>
      </c>
    </row>
    <row r="263" spans="1:10" ht="13.5" customHeight="1">
      <c r="A263" s="1"/>
      <c r="B263" s="4" t="s">
        <v>155</v>
      </c>
      <c r="C263" s="15" t="s">
        <v>263</v>
      </c>
      <c r="D263" s="9">
        <v>15450</v>
      </c>
      <c r="E263" s="9">
        <v>0</v>
      </c>
      <c r="F263" s="9">
        <v>0</v>
      </c>
      <c r="G263" s="6">
        <f t="shared" si="64"/>
        <v>15450</v>
      </c>
      <c r="H263" s="6">
        <v>0</v>
      </c>
      <c r="I263" s="35">
        <f t="shared" si="65"/>
        <v>15450</v>
      </c>
      <c r="J263" s="35">
        <v>0</v>
      </c>
    </row>
    <row r="264" spans="1:10" ht="13.5" customHeight="1">
      <c r="A264" s="1"/>
      <c r="B264" s="4" t="s">
        <v>158</v>
      </c>
      <c r="C264" s="15" t="s">
        <v>185</v>
      </c>
      <c r="D264" s="9">
        <v>2781</v>
      </c>
      <c r="E264" s="9">
        <v>0</v>
      </c>
      <c r="F264" s="9">
        <v>0</v>
      </c>
      <c r="G264" s="6">
        <f t="shared" si="64"/>
        <v>2781</v>
      </c>
      <c r="H264" s="6">
        <v>0</v>
      </c>
      <c r="I264" s="35">
        <f t="shared" si="65"/>
        <v>2781</v>
      </c>
      <c r="J264" s="35">
        <v>0</v>
      </c>
    </row>
    <row r="265" spans="1:10" ht="13.5" customHeight="1">
      <c r="A265" s="1"/>
      <c r="B265" s="4" t="s">
        <v>159</v>
      </c>
      <c r="C265" s="15" t="s">
        <v>160</v>
      </c>
      <c r="D265" s="9">
        <v>378</v>
      </c>
      <c r="E265" s="9">
        <v>0</v>
      </c>
      <c r="F265" s="9">
        <v>0</v>
      </c>
      <c r="G265" s="6">
        <f t="shared" si="64"/>
        <v>378</v>
      </c>
      <c r="H265" s="6">
        <v>0</v>
      </c>
      <c r="I265" s="35">
        <f t="shared" si="65"/>
        <v>378</v>
      </c>
      <c r="J265" s="35">
        <v>0</v>
      </c>
    </row>
    <row r="266" spans="1:10" ht="13.5" customHeight="1">
      <c r="A266" s="1"/>
      <c r="B266" s="4" t="s">
        <v>283</v>
      </c>
      <c r="C266" s="15" t="s">
        <v>290</v>
      </c>
      <c r="D266" s="9">
        <v>3000</v>
      </c>
      <c r="E266" s="9">
        <v>0</v>
      </c>
      <c r="F266" s="9">
        <v>0</v>
      </c>
      <c r="G266" s="6">
        <f t="shared" si="64"/>
        <v>3000</v>
      </c>
      <c r="H266" s="6">
        <v>0</v>
      </c>
      <c r="I266" s="35">
        <f t="shared" si="65"/>
        <v>3000</v>
      </c>
      <c r="J266" s="35">
        <v>0</v>
      </c>
    </row>
    <row r="267" spans="1:10" ht="15" customHeight="1">
      <c r="A267" s="1"/>
      <c r="B267" s="4" t="s">
        <v>153</v>
      </c>
      <c r="C267" s="15" t="s">
        <v>54</v>
      </c>
      <c r="D267" s="9">
        <v>10884</v>
      </c>
      <c r="E267" s="9">
        <v>0</v>
      </c>
      <c r="F267" s="9">
        <v>0</v>
      </c>
      <c r="G267" s="6">
        <f t="shared" si="64"/>
        <v>10884</v>
      </c>
      <c r="H267" s="6">
        <v>0</v>
      </c>
      <c r="I267" s="35">
        <f t="shared" si="65"/>
        <v>10884</v>
      </c>
      <c r="J267" s="35">
        <v>0</v>
      </c>
    </row>
    <row r="268" spans="1:10" ht="16.5" customHeight="1">
      <c r="A268" s="70" t="s">
        <v>22</v>
      </c>
      <c r="B268" s="72"/>
      <c r="C268" s="65" t="s">
        <v>230</v>
      </c>
      <c r="D268" s="65">
        <f aca="true" t="shared" si="66" ref="D268:J268">D269</f>
        <v>44474</v>
      </c>
      <c r="E268" s="65">
        <f t="shared" si="66"/>
        <v>0</v>
      </c>
      <c r="F268" s="65">
        <f t="shared" si="66"/>
        <v>0</v>
      </c>
      <c r="G268" s="65">
        <f t="shared" si="66"/>
        <v>44474</v>
      </c>
      <c r="H268" s="65">
        <f t="shared" si="66"/>
        <v>0</v>
      </c>
      <c r="I268" s="64">
        <f t="shared" si="66"/>
        <v>44474</v>
      </c>
      <c r="J268" s="64">
        <f t="shared" si="66"/>
        <v>0</v>
      </c>
    </row>
    <row r="269" spans="1:10" ht="14.25" customHeight="1">
      <c r="A269" s="2"/>
      <c r="B269" s="36" t="s">
        <v>188</v>
      </c>
      <c r="C269" s="9" t="s">
        <v>166</v>
      </c>
      <c r="D269" s="9">
        <v>44474</v>
      </c>
      <c r="E269" s="9">
        <v>0</v>
      </c>
      <c r="F269" s="9">
        <v>0</v>
      </c>
      <c r="G269" s="6">
        <f>D269+E269-F269</f>
        <v>44474</v>
      </c>
      <c r="H269" s="9">
        <v>0</v>
      </c>
      <c r="I269" s="33">
        <f>G269</f>
        <v>44474</v>
      </c>
      <c r="J269" s="33">
        <v>0</v>
      </c>
    </row>
    <row r="270" spans="1:10" ht="14.25" customHeight="1">
      <c r="A270" s="31" t="s">
        <v>307</v>
      </c>
      <c r="B270" s="31"/>
      <c r="C270" s="27" t="s">
        <v>306</v>
      </c>
      <c r="D270" s="27">
        <f>D271</f>
        <v>68120</v>
      </c>
      <c r="E270" s="27">
        <f>E271</f>
        <v>0</v>
      </c>
      <c r="F270" s="27">
        <f>F271</f>
        <v>0</v>
      </c>
      <c r="G270" s="27">
        <f>G271</f>
        <v>68120</v>
      </c>
      <c r="H270" s="32">
        <v>0</v>
      </c>
      <c r="I270" s="99">
        <f>G270</f>
        <v>68120</v>
      </c>
      <c r="J270" s="99">
        <v>0</v>
      </c>
    </row>
    <row r="271" spans="1:10" ht="14.25" customHeight="1">
      <c r="A271" s="96" t="s">
        <v>308</v>
      </c>
      <c r="B271" s="97"/>
      <c r="C271" s="98" t="s">
        <v>309</v>
      </c>
      <c r="D271" s="98">
        <f aca="true" t="shared" si="67" ref="D271:J271">D272+D273</f>
        <v>68120</v>
      </c>
      <c r="E271" s="98">
        <f t="shared" si="67"/>
        <v>0</v>
      </c>
      <c r="F271" s="98">
        <f t="shared" si="67"/>
        <v>0</v>
      </c>
      <c r="G271" s="98">
        <f t="shared" si="67"/>
        <v>68120</v>
      </c>
      <c r="H271" s="98">
        <f t="shared" si="67"/>
        <v>0</v>
      </c>
      <c r="I271" s="98">
        <f t="shared" si="67"/>
        <v>68120</v>
      </c>
      <c r="J271" s="98">
        <f t="shared" si="67"/>
        <v>0</v>
      </c>
    </row>
    <row r="272" spans="1:10" ht="14.25" customHeight="1">
      <c r="A272" s="2"/>
      <c r="B272" s="36" t="s">
        <v>310</v>
      </c>
      <c r="C272" s="9" t="s">
        <v>311</v>
      </c>
      <c r="D272" s="9">
        <v>51090</v>
      </c>
      <c r="E272" s="9">
        <v>0</v>
      </c>
      <c r="F272" s="9">
        <v>0</v>
      </c>
      <c r="G272" s="6">
        <f>D272+E272-F272</f>
        <v>51090</v>
      </c>
      <c r="H272" s="9">
        <v>0</v>
      </c>
      <c r="I272" s="33">
        <f>G272</f>
        <v>51090</v>
      </c>
      <c r="J272" s="33">
        <v>0</v>
      </c>
    </row>
    <row r="273" spans="1:10" ht="14.25" customHeight="1">
      <c r="A273" s="2"/>
      <c r="B273" s="36" t="s">
        <v>325</v>
      </c>
      <c r="C273" s="9" t="s">
        <v>311</v>
      </c>
      <c r="D273" s="9">
        <v>17030</v>
      </c>
      <c r="E273" s="9">
        <v>0</v>
      </c>
      <c r="F273" s="9">
        <v>0</v>
      </c>
      <c r="G273" s="6">
        <f>D273+E273-F273</f>
        <v>17030</v>
      </c>
      <c r="H273" s="9">
        <v>0</v>
      </c>
      <c r="I273" s="33">
        <f>G273</f>
        <v>17030</v>
      </c>
      <c r="J273" s="33">
        <v>0</v>
      </c>
    </row>
    <row r="274" spans="1:10" ht="18.75" customHeight="1">
      <c r="A274" s="54" t="s">
        <v>208</v>
      </c>
      <c r="B274" s="31"/>
      <c r="C274" s="27" t="s">
        <v>117</v>
      </c>
      <c r="D274" s="27">
        <f>D275+D279+D284</f>
        <v>4050424</v>
      </c>
      <c r="E274" s="27">
        <f>E275+E279+E284</f>
        <v>0</v>
      </c>
      <c r="F274" s="27">
        <f>F275+F279+F284</f>
        <v>0</v>
      </c>
      <c r="G274" s="27">
        <f>G275+G279+G284</f>
        <v>4050424</v>
      </c>
      <c r="H274" s="27">
        <f>H275+H279+H284</f>
        <v>508050</v>
      </c>
      <c r="I274" s="27">
        <f>I275+I284</f>
        <v>3542374</v>
      </c>
      <c r="J274" s="27">
        <f>J275+J279+J284</f>
        <v>0</v>
      </c>
    </row>
    <row r="275" spans="1:10" ht="15.75" customHeight="1">
      <c r="A275" s="71" t="s">
        <v>24</v>
      </c>
      <c r="B275" s="72"/>
      <c r="C275" s="65" t="s">
        <v>231</v>
      </c>
      <c r="D275" s="65">
        <f aca="true" t="shared" si="68" ref="D275:I275">D276+D277+D278</f>
        <v>3542374</v>
      </c>
      <c r="E275" s="65">
        <f t="shared" si="68"/>
        <v>0</v>
      </c>
      <c r="F275" s="65">
        <f t="shared" si="68"/>
        <v>0</v>
      </c>
      <c r="G275" s="65">
        <f t="shared" si="68"/>
        <v>3542374</v>
      </c>
      <c r="H275" s="65">
        <f t="shared" si="68"/>
        <v>0</v>
      </c>
      <c r="I275" s="65">
        <f t="shared" si="68"/>
        <v>3542374</v>
      </c>
      <c r="J275" s="65">
        <f>J276+J277+J278</f>
        <v>0</v>
      </c>
    </row>
    <row r="276" spans="1:10" ht="17.25" customHeight="1">
      <c r="A276" s="38"/>
      <c r="B276" s="4" t="s">
        <v>213</v>
      </c>
      <c r="C276" s="9" t="s">
        <v>111</v>
      </c>
      <c r="D276" s="9">
        <v>52374</v>
      </c>
      <c r="E276" s="9">
        <v>0</v>
      </c>
      <c r="F276" s="9">
        <v>0</v>
      </c>
      <c r="G276" s="6">
        <f aca="true" t="shared" si="69" ref="G276:G283">D276+E276-F276</f>
        <v>52374</v>
      </c>
      <c r="H276" s="9">
        <v>0</v>
      </c>
      <c r="I276" s="33">
        <f>G276</f>
        <v>52374</v>
      </c>
      <c r="J276" s="33">
        <v>0</v>
      </c>
    </row>
    <row r="277" spans="1:10" ht="17.25" customHeight="1">
      <c r="A277" s="38"/>
      <c r="B277" s="4" t="s">
        <v>321</v>
      </c>
      <c r="C277" s="9" t="s">
        <v>111</v>
      </c>
      <c r="D277" s="9">
        <v>2617500</v>
      </c>
      <c r="E277" s="9">
        <v>0</v>
      </c>
      <c r="F277" s="9">
        <v>0</v>
      </c>
      <c r="G277" s="6">
        <f t="shared" si="69"/>
        <v>2617500</v>
      </c>
      <c r="H277" s="9">
        <v>0</v>
      </c>
      <c r="I277" s="33">
        <f>G277</f>
        <v>2617500</v>
      </c>
      <c r="J277" s="33">
        <v>0</v>
      </c>
    </row>
    <row r="278" spans="1:10" ht="17.25" customHeight="1">
      <c r="A278" s="38"/>
      <c r="B278" s="4" t="s">
        <v>250</v>
      </c>
      <c r="C278" s="9" t="s">
        <v>111</v>
      </c>
      <c r="D278" s="9">
        <v>872500</v>
      </c>
      <c r="E278" s="9">
        <v>0</v>
      </c>
      <c r="F278" s="9">
        <v>0</v>
      </c>
      <c r="G278" s="6">
        <f t="shared" si="69"/>
        <v>872500</v>
      </c>
      <c r="H278" s="9">
        <v>0</v>
      </c>
      <c r="I278" s="33">
        <f>G278</f>
        <v>872500</v>
      </c>
      <c r="J278" s="33">
        <v>0</v>
      </c>
    </row>
    <row r="279" spans="1:10" ht="17.25" customHeight="1">
      <c r="A279" s="71" t="s">
        <v>335</v>
      </c>
      <c r="B279" s="72"/>
      <c r="C279" s="65" t="s">
        <v>336</v>
      </c>
      <c r="D279" s="65">
        <f>D280+D281+D282+D283</f>
        <v>31050</v>
      </c>
      <c r="E279" s="65">
        <f>E280+E281+E282+E283</f>
        <v>0</v>
      </c>
      <c r="F279" s="65">
        <f>F280+F281+F282+F283</f>
        <v>0</v>
      </c>
      <c r="G279" s="65">
        <f>G280+G281+G282+G283</f>
        <v>31050</v>
      </c>
      <c r="H279" s="65">
        <f>G279</f>
        <v>31050</v>
      </c>
      <c r="I279" s="65">
        <f>I280+I282+I283</f>
        <v>0</v>
      </c>
      <c r="J279" s="65">
        <f>J280+J282+J283</f>
        <v>0</v>
      </c>
    </row>
    <row r="280" spans="1:10" ht="17.25" customHeight="1">
      <c r="A280" s="38"/>
      <c r="B280" s="4" t="s">
        <v>186</v>
      </c>
      <c r="C280" s="62" t="s">
        <v>161</v>
      </c>
      <c r="D280" s="9">
        <v>3650</v>
      </c>
      <c r="E280" s="9">
        <v>0</v>
      </c>
      <c r="F280" s="9">
        <v>0</v>
      </c>
      <c r="G280" s="6">
        <f t="shared" si="69"/>
        <v>3650</v>
      </c>
      <c r="H280" s="93">
        <f aca="true" t="shared" si="70" ref="H280:H344">G280</f>
        <v>3650</v>
      </c>
      <c r="I280" s="33">
        <v>0</v>
      </c>
      <c r="J280" s="33"/>
    </row>
    <row r="281" spans="1:10" ht="17.25" customHeight="1">
      <c r="A281" s="38"/>
      <c r="B281" s="4" t="s">
        <v>172</v>
      </c>
      <c r="C281" s="62" t="s">
        <v>162</v>
      </c>
      <c r="D281" s="9">
        <v>935</v>
      </c>
      <c r="E281" s="9">
        <v>0</v>
      </c>
      <c r="F281" s="9"/>
      <c r="G281" s="6">
        <f t="shared" si="69"/>
        <v>935</v>
      </c>
      <c r="H281" s="93">
        <f t="shared" si="70"/>
        <v>935</v>
      </c>
      <c r="I281" s="33">
        <v>0</v>
      </c>
      <c r="J281" s="33"/>
    </row>
    <row r="282" spans="1:10" ht="17.25" customHeight="1">
      <c r="A282" s="38"/>
      <c r="B282" s="4" t="s">
        <v>153</v>
      </c>
      <c r="C282" s="62" t="s">
        <v>154</v>
      </c>
      <c r="D282" s="9">
        <v>3515</v>
      </c>
      <c r="E282" s="9">
        <v>0</v>
      </c>
      <c r="F282" s="9">
        <v>0</v>
      </c>
      <c r="G282" s="6">
        <f t="shared" si="69"/>
        <v>3515</v>
      </c>
      <c r="H282" s="93">
        <f t="shared" si="70"/>
        <v>3515</v>
      </c>
      <c r="I282" s="33">
        <v>0</v>
      </c>
      <c r="J282" s="33"/>
    </row>
    <row r="283" spans="1:10" ht="17.25" customHeight="1">
      <c r="A283" s="38"/>
      <c r="B283" s="4" t="s">
        <v>213</v>
      </c>
      <c r="C283" s="9" t="s">
        <v>111</v>
      </c>
      <c r="D283" s="9">
        <v>22950</v>
      </c>
      <c r="E283" s="9">
        <v>0</v>
      </c>
      <c r="F283" s="9">
        <v>0</v>
      </c>
      <c r="G283" s="6">
        <f t="shared" si="69"/>
        <v>22950</v>
      </c>
      <c r="H283" s="93">
        <f t="shared" si="70"/>
        <v>22950</v>
      </c>
      <c r="I283" s="33">
        <v>0</v>
      </c>
      <c r="J283" s="33"/>
    </row>
    <row r="284" spans="1:10" ht="24" customHeight="1">
      <c r="A284" s="70" t="s">
        <v>214</v>
      </c>
      <c r="B284" s="71"/>
      <c r="C284" s="67" t="s">
        <v>100</v>
      </c>
      <c r="D284" s="65">
        <f>D285</f>
        <v>477000</v>
      </c>
      <c r="E284" s="65">
        <f aca="true" t="shared" si="71" ref="E284:J284">E285</f>
        <v>0</v>
      </c>
      <c r="F284" s="65">
        <f t="shared" si="71"/>
        <v>0</v>
      </c>
      <c r="G284" s="65">
        <f t="shared" si="71"/>
        <v>477000</v>
      </c>
      <c r="H284" s="65">
        <f t="shared" si="70"/>
        <v>477000</v>
      </c>
      <c r="I284" s="65">
        <f t="shared" si="71"/>
        <v>0</v>
      </c>
      <c r="J284" s="65">
        <f t="shared" si="71"/>
        <v>0</v>
      </c>
    </row>
    <row r="285" spans="1:10" ht="16.5" customHeight="1">
      <c r="A285" s="45"/>
      <c r="B285" s="8" t="s">
        <v>215</v>
      </c>
      <c r="C285" s="15" t="s">
        <v>5</v>
      </c>
      <c r="D285" s="6">
        <v>477000</v>
      </c>
      <c r="E285" s="6">
        <v>0</v>
      </c>
      <c r="F285" s="6">
        <v>0</v>
      </c>
      <c r="G285" s="5">
        <f>D285+E285-F285</f>
        <v>477000</v>
      </c>
      <c r="H285" s="93">
        <f t="shared" si="70"/>
        <v>477000</v>
      </c>
      <c r="I285" s="35"/>
      <c r="J285" s="35">
        <v>0</v>
      </c>
    </row>
    <row r="286" spans="1:10" s="74" customFormat="1" ht="19.5" customHeight="1">
      <c r="A286" s="54" t="s">
        <v>144</v>
      </c>
      <c r="B286" s="54"/>
      <c r="C286" s="27" t="s">
        <v>146</v>
      </c>
      <c r="D286" s="27">
        <f aca="true" t="shared" si="72" ref="D286:J286">D287+D304+D322+D327+D329+D342+D352+D355</f>
        <v>3139292</v>
      </c>
      <c r="E286" s="27">
        <f t="shared" si="72"/>
        <v>0</v>
      </c>
      <c r="F286" s="27">
        <f t="shared" si="72"/>
        <v>0</v>
      </c>
      <c r="G286" s="27">
        <f t="shared" si="72"/>
        <v>3139292</v>
      </c>
      <c r="H286" s="27">
        <f t="shared" si="70"/>
        <v>3139292</v>
      </c>
      <c r="I286" s="27">
        <f t="shared" si="72"/>
        <v>2596853</v>
      </c>
      <c r="J286" s="27">
        <f t="shared" si="72"/>
        <v>355299</v>
      </c>
    </row>
    <row r="287" spans="1:10" s="74" customFormat="1" ht="25.5" customHeight="1">
      <c r="A287" s="71" t="s">
        <v>43</v>
      </c>
      <c r="B287" s="71"/>
      <c r="C287" s="67" t="s">
        <v>224</v>
      </c>
      <c r="D287" s="65">
        <f aca="true" t="shared" si="73" ref="D287:J287">D288+D289+D290+D291+D292+D293+D294+D295+D296+D297+D298+D299+D300+D301+D302+D303</f>
        <v>1184191</v>
      </c>
      <c r="E287" s="65">
        <f t="shared" si="73"/>
        <v>0</v>
      </c>
      <c r="F287" s="65">
        <f t="shared" si="73"/>
        <v>0</v>
      </c>
      <c r="G287" s="65">
        <f t="shared" si="73"/>
        <v>1184191</v>
      </c>
      <c r="H287" s="65">
        <f t="shared" si="70"/>
        <v>1184191</v>
      </c>
      <c r="I287" s="65">
        <f t="shared" si="73"/>
        <v>848403</v>
      </c>
      <c r="J287" s="65">
        <f t="shared" si="73"/>
        <v>335788</v>
      </c>
    </row>
    <row r="288" spans="1:10" s="78" customFormat="1" ht="15" customHeight="1">
      <c r="A288" s="76"/>
      <c r="B288" s="76" t="s">
        <v>198</v>
      </c>
      <c r="C288" s="30" t="s">
        <v>108</v>
      </c>
      <c r="D288" s="77">
        <v>618</v>
      </c>
      <c r="E288" s="77">
        <v>0</v>
      </c>
      <c r="F288" s="77">
        <v>0</v>
      </c>
      <c r="G288" s="77">
        <f>D288+E288-F288</f>
        <v>618</v>
      </c>
      <c r="H288" s="93">
        <f t="shared" si="70"/>
        <v>618</v>
      </c>
      <c r="I288" s="77">
        <f aca="true" t="shared" si="74" ref="I288:I302">G288</f>
        <v>618</v>
      </c>
      <c r="J288" s="77">
        <v>0</v>
      </c>
    </row>
    <row r="289" spans="1:10" s="78" customFormat="1" ht="14.25" customHeight="1">
      <c r="A289" s="76"/>
      <c r="B289" s="76" t="s">
        <v>218</v>
      </c>
      <c r="C289" s="62" t="s">
        <v>219</v>
      </c>
      <c r="D289" s="77">
        <v>55830</v>
      </c>
      <c r="E289" s="77">
        <v>0</v>
      </c>
      <c r="F289" s="77">
        <v>0</v>
      </c>
      <c r="G289" s="77">
        <f aca="true" t="shared" si="75" ref="G289:G303">D289+E289-F289</f>
        <v>55830</v>
      </c>
      <c r="H289" s="93">
        <f t="shared" si="70"/>
        <v>55830</v>
      </c>
      <c r="I289" s="77">
        <f t="shared" si="74"/>
        <v>55830</v>
      </c>
      <c r="J289" s="77">
        <v>0</v>
      </c>
    </row>
    <row r="290" spans="1:10" s="78" customFormat="1" ht="13.5" customHeight="1">
      <c r="A290" s="76"/>
      <c r="B290" s="4" t="s">
        <v>155</v>
      </c>
      <c r="C290" s="15" t="s">
        <v>263</v>
      </c>
      <c r="D290" s="77">
        <v>464806</v>
      </c>
      <c r="E290" s="77">
        <v>0</v>
      </c>
      <c r="F290" s="77">
        <v>0</v>
      </c>
      <c r="G290" s="77">
        <f t="shared" si="75"/>
        <v>464806</v>
      </c>
      <c r="H290" s="93">
        <f t="shared" si="70"/>
        <v>464806</v>
      </c>
      <c r="I290" s="77">
        <f t="shared" si="74"/>
        <v>464806</v>
      </c>
      <c r="J290" s="77">
        <v>0</v>
      </c>
    </row>
    <row r="291" spans="1:10" s="78" customFormat="1" ht="15" customHeight="1">
      <c r="A291" s="76"/>
      <c r="B291" s="4" t="s">
        <v>157</v>
      </c>
      <c r="C291" s="15" t="s">
        <v>53</v>
      </c>
      <c r="D291" s="77">
        <v>29403</v>
      </c>
      <c r="E291" s="77">
        <v>0</v>
      </c>
      <c r="F291" s="77">
        <v>0</v>
      </c>
      <c r="G291" s="77">
        <f t="shared" si="75"/>
        <v>29403</v>
      </c>
      <c r="H291" s="93">
        <f t="shared" si="70"/>
        <v>29403</v>
      </c>
      <c r="I291" s="77">
        <f t="shared" si="74"/>
        <v>29403</v>
      </c>
      <c r="J291" s="77">
        <v>0</v>
      </c>
    </row>
    <row r="292" spans="1:10" s="78" customFormat="1" ht="15" customHeight="1">
      <c r="A292" s="76"/>
      <c r="B292" s="4" t="s">
        <v>158</v>
      </c>
      <c r="C292" s="15" t="s">
        <v>185</v>
      </c>
      <c r="D292" s="77">
        <v>82058</v>
      </c>
      <c r="E292" s="77">
        <v>0</v>
      </c>
      <c r="F292" s="77">
        <v>0</v>
      </c>
      <c r="G292" s="77">
        <f t="shared" si="75"/>
        <v>82058</v>
      </c>
      <c r="H292" s="93">
        <f t="shared" si="70"/>
        <v>82058</v>
      </c>
      <c r="I292" s="77">
        <f t="shared" si="74"/>
        <v>82058</v>
      </c>
      <c r="J292" s="77">
        <v>0</v>
      </c>
    </row>
    <row r="293" spans="1:10" s="78" customFormat="1" ht="15" customHeight="1">
      <c r="A293" s="76"/>
      <c r="B293" s="76" t="s">
        <v>159</v>
      </c>
      <c r="C293" s="15" t="s">
        <v>160</v>
      </c>
      <c r="D293" s="77">
        <v>11339</v>
      </c>
      <c r="E293" s="77">
        <v>0</v>
      </c>
      <c r="F293" s="77">
        <v>0</v>
      </c>
      <c r="G293" s="77">
        <f t="shared" si="75"/>
        <v>11339</v>
      </c>
      <c r="H293" s="93">
        <f t="shared" si="70"/>
        <v>11339</v>
      </c>
      <c r="I293" s="77">
        <f t="shared" si="74"/>
        <v>11339</v>
      </c>
      <c r="J293" s="77">
        <v>0</v>
      </c>
    </row>
    <row r="294" spans="1:10" s="78" customFormat="1" ht="14.25" customHeight="1">
      <c r="A294" s="76"/>
      <c r="B294" s="76" t="s">
        <v>186</v>
      </c>
      <c r="C294" s="62" t="s">
        <v>161</v>
      </c>
      <c r="D294" s="77">
        <v>15187</v>
      </c>
      <c r="E294" s="77">
        <v>0</v>
      </c>
      <c r="F294" s="77">
        <v>0</v>
      </c>
      <c r="G294" s="77">
        <f t="shared" si="75"/>
        <v>15187</v>
      </c>
      <c r="H294" s="93">
        <f t="shared" si="70"/>
        <v>15187</v>
      </c>
      <c r="I294" s="77">
        <f t="shared" si="74"/>
        <v>15187</v>
      </c>
      <c r="J294" s="77">
        <v>0</v>
      </c>
    </row>
    <row r="295" spans="1:10" s="78" customFormat="1" ht="12.75" customHeight="1">
      <c r="A295" s="76"/>
      <c r="B295" s="76" t="s">
        <v>203</v>
      </c>
      <c r="C295" s="62" t="s">
        <v>7</v>
      </c>
      <c r="D295" s="77">
        <v>55018</v>
      </c>
      <c r="E295" s="77">
        <v>0</v>
      </c>
      <c r="F295" s="77">
        <v>0</v>
      </c>
      <c r="G295" s="77">
        <f t="shared" si="75"/>
        <v>55018</v>
      </c>
      <c r="H295" s="93">
        <f t="shared" si="70"/>
        <v>55018</v>
      </c>
      <c r="I295" s="77">
        <f t="shared" si="74"/>
        <v>55018</v>
      </c>
      <c r="J295" s="77">
        <v>0</v>
      </c>
    </row>
    <row r="296" spans="1:10" s="78" customFormat="1" ht="13.5" customHeight="1">
      <c r="A296" s="76"/>
      <c r="B296" s="76" t="s">
        <v>6</v>
      </c>
      <c r="C296" s="62" t="s">
        <v>228</v>
      </c>
      <c r="D296" s="77">
        <v>2400</v>
      </c>
      <c r="E296" s="77">
        <v>0</v>
      </c>
      <c r="F296" s="77">
        <v>0</v>
      </c>
      <c r="G296" s="77">
        <f t="shared" si="75"/>
        <v>2400</v>
      </c>
      <c r="H296" s="93">
        <f t="shared" si="70"/>
        <v>2400</v>
      </c>
      <c r="I296" s="77">
        <f t="shared" si="74"/>
        <v>2400</v>
      </c>
      <c r="J296" s="77">
        <v>0</v>
      </c>
    </row>
    <row r="297" spans="1:10" s="78" customFormat="1" ht="14.25" customHeight="1">
      <c r="A297" s="76"/>
      <c r="B297" s="76" t="s">
        <v>172</v>
      </c>
      <c r="C297" s="62" t="s">
        <v>162</v>
      </c>
      <c r="D297" s="77">
        <v>81519</v>
      </c>
      <c r="E297" s="77">
        <v>0</v>
      </c>
      <c r="F297" s="77">
        <v>0</v>
      </c>
      <c r="G297" s="77">
        <f t="shared" si="75"/>
        <v>81519</v>
      </c>
      <c r="H297" s="93">
        <f t="shared" si="70"/>
        <v>81519</v>
      </c>
      <c r="I297" s="77">
        <f t="shared" si="74"/>
        <v>81519</v>
      </c>
      <c r="J297" s="77">
        <v>0</v>
      </c>
    </row>
    <row r="298" spans="1:10" s="78" customFormat="1" ht="13.5" customHeight="1">
      <c r="A298" s="76"/>
      <c r="B298" s="76" t="s">
        <v>153</v>
      </c>
      <c r="C298" s="62" t="s">
        <v>154</v>
      </c>
      <c r="D298" s="77">
        <v>22180</v>
      </c>
      <c r="E298" s="77">
        <v>0</v>
      </c>
      <c r="F298" s="77">
        <v>0</v>
      </c>
      <c r="G298" s="77">
        <f t="shared" si="75"/>
        <v>22180</v>
      </c>
      <c r="H298" s="93">
        <f t="shared" si="70"/>
        <v>22180</v>
      </c>
      <c r="I298" s="77">
        <f t="shared" si="74"/>
        <v>22180</v>
      </c>
      <c r="J298" s="77">
        <v>0</v>
      </c>
    </row>
    <row r="299" spans="1:10" s="78" customFormat="1" ht="14.25" customHeight="1">
      <c r="A299" s="76"/>
      <c r="B299" s="76" t="s">
        <v>285</v>
      </c>
      <c r="C299" s="62" t="s">
        <v>292</v>
      </c>
      <c r="D299" s="77">
        <v>1300</v>
      </c>
      <c r="E299" s="77">
        <v>0</v>
      </c>
      <c r="F299" s="77">
        <v>0</v>
      </c>
      <c r="G299" s="77">
        <f t="shared" si="75"/>
        <v>1300</v>
      </c>
      <c r="H299" s="93">
        <f t="shared" si="70"/>
        <v>1300</v>
      </c>
      <c r="I299" s="77">
        <f t="shared" si="74"/>
        <v>1300</v>
      </c>
      <c r="J299" s="77">
        <v>0</v>
      </c>
    </row>
    <row r="300" spans="1:10" s="78" customFormat="1" ht="13.5" customHeight="1">
      <c r="A300" s="76"/>
      <c r="B300" s="76" t="s">
        <v>187</v>
      </c>
      <c r="C300" s="62" t="s">
        <v>164</v>
      </c>
      <c r="D300" s="77">
        <v>2300</v>
      </c>
      <c r="E300" s="77">
        <v>0</v>
      </c>
      <c r="F300" s="77">
        <v>0</v>
      </c>
      <c r="G300" s="77">
        <f t="shared" si="75"/>
        <v>2300</v>
      </c>
      <c r="H300" s="93">
        <f t="shared" si="70"/>
        <v>2300</v>
      </c>
      <c r="I300" s="77">
        <f t="shared" si="74"/>
        <v>2300</v>
      </c>
      <c r="J300" s="77">
        <v>0</v>
      </c>
    </row>
    <row r="301" spans="1:10" s="78" customFormat="1" ht="13.5" customHeight="1">
      <c r="A301" s="76"/>
      <c r="B301" s="76" t="s">
        <v>211</v>
      </c>
      <c r="C301" s="62" t="s">
        <v>165</v>
      </c>
      <c r="D301" s="77">
        <v>900</v>
      </c>
      <c r="E301" s="77">
        <v>0</v>
      </c>
      <c r="F301" s="77">
        <v>0</v>
      </c>
      <c r="G301" s="77">
        <f t="shared" si="75"/>
        <v>900</v>
      </c>
      <c r="H301" s="93">
        <f t="shared" si="70"/>
        <v>900</v>
      </c>
      <c r="I301" s="77">
        <f t="shared" si="74"/>
        <v>900</v>
      </c>
      <c r="J301" s="77">
        <v>0</v>
      </c>
    </row>
    <row r="302" spans="1:10" s="78" customFormat="1" ht="13.5" customHeight="1">
      <c r="A302" s="76"/>
      <c r="B302" s="76" t="s">
        <v>188</v>
      </c>
      <c r="C302" s="62" t="s">
        <v>166</v>
      </c>
      <c r="D302" s="77">
        <v>23545</v>
      </c>
      <c r="E302" s="77">
        <v>0</v>
      </c>
      <c r="F302" s="77">
        <v>0</v>
      </c>
      <c r="G302" s="77">
        <f t="shared" si="75"/>
        <v>23545</v>
      </c>
      <c r="H302" s="93">
        <f t="shared" si="70"/>
        <v>23545</v>
      </c>
      <c r="I302" s="77">
        <f t="shared" si="74"/>
        <v>23545</v>
      </c>
      <c r="J302" s="77">
        <v>0</v>
      </c>
    </row>
    <row r="303" spans="1:10" s="78" customFormat="1" ht="22.5" customHeight="1">
      <c r="A303" s="76"/>
      <c r="B303" s="76" t="s">
        <v>221</v>
      </c>
      <c r="C303" s="62" t="s">
        <v>255</v>
      </c>
      <c r="D303" s="77">
        <v>335788</v>
      </c>
      <c r="E303" s="77">
        <v>0</v>
      </c>
      <c r="F303" s="77">
        <v>0</v>
      </c>
      <c r="G303" s="77">
        <f t="shared" si="75"/>
        <v>335788</v>
      </c>
      <c r="H303" s="93">
        <f t="shared" si="70"/>
        <v>335788</v>
      </c>
      <c r="I303" s="77">
        <v>0</v>
      </c>
      <c r="J303" s="77">
        <f>G303</f>
        <v>335788</v>
      </c>
    </row>
    <row r="304" spans="1:10" s="79" customFormat="1" ht="18.75" customHeight="1">
      <c r="A304" s="80" t="s">
        <v>44</v>
      </c>
      <c r="B304" s="80"/>
      <c r="C304" s="67" t="s">
        <v>23</v>
      </c>
      <c r="D304" s="81">
        <f aca="true" t="shared" si="76" ref="D304:J304">D306+D307+D308+D309+D310+D311+D312+D313+D314+D315+D316+D317+D318+D319+D320+D321+D305</f>
        <v>863288</v>
      </c>
      <c r="E304" s="81">
        <f t="shared" si="76"/>
        <v>0</v>
      </c>
      <c r="F304" s="81">
        <f t="shared" si="76"/>
        <v>0</v>
      </c>
      <c r="G304" s="81">
        <f t="shared" si="76"/>
        <v>863288</v>
      </c>
      <c r="H304" s="65">
        <f t="shared" si="70"/>
        <v>863288</v>
      </c>
      <c r="I304" s="81">
        <f t="shared" si="76"/>
        <v>863288</v>
      </c>
      <c r="J304" s="81">
        <f t="shared" si="76"/>
        <v>0</v>
      </c>
    </row>
    <row r="305" spans="1:10" s="78" customFormat="1" ht="14.25" customHeight="1">
      <c r="A305" s="76"/>
      <c r="B305" s="76" t="s">
        <v>198</v>
      </c>
      <c r="C305" s="30" t="s">
        <v>108</v>
      </c>
      <c r="D305" s="77">
        <v>0</v>
      </c>
      <c r="E305" s="77">
        <v>0</v>
      </c>
      <c r="F305" s="77">
        <v>0</v>
      </c>
      <c r="G305" s="77">
        <f>D305+E305-F305</f>
        <v>0</v>
      </c>
      <c r="H305" s="93">
        <f t="shared" si="70"/>
        <v>0</v>
      </c>
      <c r="I305" s="77">
        <f>G305</f>
        <v>0</v>
      </c>
      <c r="J305" s="77">
        <v>0</v>
      </c>
    </row>
    <row r="306" spans="1:10" s="78" customFormat="1" ht="13.5" customHeight="1">
      <c r="A306" s="76"/>
      <c r="B306" s="76" t="s">
        <v>155</v>
      </c>
      <c r="C306" s="15" t="s">
        <v>263</v>
      </c>
      <c r="D306" s="77">
        <v>417213</v>
      </c>
      <c r="E306" s="77">
        <v>0</v>
      </c>
      <c r="F306" s="77">
        <v>0</v>
      </c>
      <c r="G306" s="77">
        <f>D306+E306-F306</f>
        <v>417213</v>
      </c>
      <c r="H306" s="93">
        <f t="shared" si="70"/>
        <v>417213</v>
      </c>
      <c r="I306" s="77">
        <f>G306</f>
        <v>417213</v>
      </c>
      <c r="J306" s="77">
        <v>0</v>
      </c>
    </row>
    <row r="307" spans="1:10" s="78" customFormat="1" ht="12.75" customHeight="1">
      <c r="A307" s="76"/>
      <c r="B307" s="76" t="s">
        <v>157</v>
      </c>
      <c r="C307" s="15" t="s">
        <v>53</v>
      </c>
      <c r="D307" s="77">
        <v>28398</v>
      </c>
      <c r="E307" s="77">
        <v>0</v>
      </c>
      <c r="F307" s="77">
        <v>0</v>
      </c>
      <c r="G307" s="77">
        <f aca="true" t="shared" si="77" ref="G307:G321">D307+E307-F307</f>
        <v>28398</v>
      </c>
      <c r="H307" s="93">
        <f t="shared" si="70"/>
        <v>28398</v>
      </c>
      <c r="I307" s="77">
        <f aca="true" t="shared" si="78" ref="I307:I321">G307</f>
        <v>28398</v>
      </c>
      <c r="J307" s="77">
        <v>0</v>
      </c>
    </row>
    <row r="308" spans="1:10" s="78" customFormat="1" ht="14.25" customHeight="1">
      <c r="A308" s="76"/>
      <c r="B308" s="76" t="s">
        <v>158</v>
      </c>
      <c r="C308" s="15" t="s">
        <v>185</v>
      </c>
      <c r="D308" s="77">
        <v>71027</v>
      </c>
      <c r="E308" s="77">
        <v>0</v>
      </c>
      <c r="F308" s="77">
        <v>0</v>
      </c>
      <c r="G308" s="77">
        <f t="shared" si="77"/>
        <v>71027</v>
      </c>
      <c r="H308" s="93">
        <f t="shared" si="70"/>
        <v>71027</v>
      </c>
      <c r="I308" s="77">
        <f t="shared" si="78"/>
        <v>71027</v>
      </c>
      <c r="J308" s="77">
        <v>0</v>
      </c>
    </row>
    <row r="309" spans="1:10" s="78" customFormat="1" ht="12.75" customHeight="1">
      <c r="A309" s="76"/>
      <c r="B309" s="76" t="s">
        <v>159</v>
      </c>
      <c r="C309" s="15" t="s">
        <v>160</v>
      </c>
      <c r="D309" s="77">
        <v>9815</v>
      </c>
      <c r="E309" s="77">
        <v>0</v>
      </c>
      <c r="F309" s="77">
        <v>0</v>
      </c>
      <c r="G309" s="77">
        <f t="shared" si="77"/>
        <v>9815</v>
      </c>
      <c r="H309" s="93">
        <f t="shared" si="70"/>
        <v>9815</v>
      </c>
      <c r="I309" s="77">
        <f t="shared" si="78"/>
        <v>9815</v>
      </c>
      <c r="J309" s="77">
        <v>0</v>
      </c>
    </row>
    <row r="310" spans="1:10" s="78" customFormat="1" ht="13.5" customHeight="1">
      <c r="A310" s="76"/>
      <c r="B310" s="76" t="s">
        <v>186</v>
      </c>
      <c r="C310" s="62" t="s">
        <v>161</v>
      </c>
      <c r="D310" s="77">
        <v>100817</v>
      </c>
      <c r="E310" s="77">
        <v>0</v>
      </c>
      <c r="F310" s="77">
        <v>0</v>
      </c>
      <c r="G310" s="77">
        <f t="shared" si="77"/>
        <v>100817</v>
      </c>
      <c r="H310" s="93">
        <f t="shared" si="70"/>
        <v>100817</v>
      </c>
      <c r="I310" s="77">
        <f t="shared" si="78"/>
        <v>100817</v>
      </c>
      <c r="J310" s="77">
        <v>0</v>
      </c>
    </row>
    <row r="311" spans="1:10" s="78" customFormat="1" ht="13.5" customHeight="1">
      <c r="A311" s="76"/>
      <c r="B311" s="76" t="s">
        <v>203</v>
      </c>
      <c r="C311" s="62" t="s">
        <v>7</v>
      </c>
      <c r="D311" s="77">
        <v>82140</v>
      </c>
      <c r="E311" s="77">
        <v>0</v>
      </c>
      <c r="F311" s="77">
        <v>0</v>
      </c>
      <c r="G311" s="77">
        <f t="shared" si="77"/>
        <v>82140</v>
      </c>
      <c r="H311" s="93">
        <f t="shared" si="70"/>
        <v>82140</v>
      </c>
      <c r="I311" s="77">
        <f t="shared" si="78"/>
        <v>82140</v>
      </c>
      <c r="J311" s="77">
        <v>0</v>
      </c>
    </row>
    <row r="312" spans="1:10" s="78" customFormat="1" ht="14.25" customHeight="1">
      <c r="A312" s="76"/>
      <c r="B312" s="76" t="s">
        <v>6</v>
      </c>
      <c r="C312" s="62" t="s">
        <v>228</v>
      </c>
      <c r="D312" s="77">
        <v>6805</v>
      </c>
      <c r="E312" s="77">
        <v>0</v>
      </c>
      <c r="F312" s="77">
        <v>0</v>
      </c>
      <c r="G312" s="77">
        <f t="shared" si="77"/>
        <v>6805</v>
      </c>
      <c r="H312" s="93">
        <f t="shared" si="70"/>
        <v>6805</v>
      </c>
      <c r="I312" s="77">
        <f t="shared" si="78"/>
        <v>6805</v>
      </c>
      <c r="J312" s="77">
        <v>0</v>
      </c>
    </row>
    <row r="313" spans="1:10" s="78" customFormat="1" ht="14.25" customHeight="1">
      <c r="A313" s="76"/>
      <c r="B313" s="76" t="s">
        <v>172</v>
      </c>
      <c r="C313" s="62" t="s">
        <v>162</v>
      </c>
      <c r="D313" s="77">
        <v>93780</v>
      </c>
      <c r="E313" s="77">
        <v>0</v>
      </c>
      <c r="F313" s="77">
        <v>0</v>
      </c>
      <c r="G313" s="77">
        <f t="shared" si="77"/>
        <v>93780</v>
      </c>
      <c r="H313" s="93">
        <f t="shared" si="70"/>
        <v>93780</v>
      </c>
      <c r="I313" s="77">
        <f t="shared" si="78"/>
        <v>93780</v>
      </c>
      <c r="J313" s="77">
        <v>0</v>
      </c>
    </row>
    <row r="314" spans="1:10" s="78" customFormat="1" ht="15" customHeight="1">
      <c r="A314" s="76"/>
      <c r="B314" s="76" t="s">
        <v>153</v>
      </c>
      <c r="C314" s="62" t="s">
        <v>154</v>
      </c>
      <c r="D314" s="77">
        <v>32150</v>
      </c>
      <c r="E314" s="77">
        <v>0</v>
      </c>
      <c r="F314" s="77">
        <v>0</v>
      </c>
      <c r="G314" s="77">
        <f t="shared" si="77"/>
        <v>32150</v>
      </c>
      <c r="H314" s="93">
        <f t="shared" si="70"/>
        <v>32150</v>
      </c>
      <c r="I314" s="77">
        <f t="shared" si="78"/>
        <v>32150</v>
      </c>
      <c r="J314" s="77">
        <v>0</v>
      </c>
    </row>
    <row r="315" spans="1:10" s="78" customFormat="1" ht="15" customHeight="1">
      <c r="A315" s="76"/>
      <c r="B315" s="76" t="s">
        <v>285</v>
      </c>
      <c r="C315" s="62" t="s">
        <v>286</v>
      </c>
      <c r="D315" s="77">
        <v>300</v>
      </c>
      <c r="E315" s="77">
        <v>0</v>
      </c>
      <c r="F315" s="77">
        <v>0</v>
      </c>
      <c r="G315" s="77">
        <f t="shared" si="77"/>
        <v>300</v>
      </c>
      <c r="H315" s="93">
        <f t="shared" si="70"/>
        <v>300</v>
      </c>
      <c r="I315" s="77">
        <f t="shared" si="78"/>
        <v>300</v>
      </c>
      <c r="J315" s="77">
        <v>0</v>
      </c>
    </row>
    <row r="316" spans="1:10" s="78" customFormat="1" ht="14.25" customHeight="1">
      <c r="A316" s="76"/>
      <c r="B316" s="76" t="s">
        <v>187</v>
      </c>
      <c r="C316" s="62" t="s">
        <v>164</v>
      </c>
      <c r="D316" s="77">
        <v>800</v>
      </c>
      <c r="E316" s="77">
        <v>0</v>
      </c>
      <c r="F316" s="77">
        <v>0</v>
      </c>
      <c r="G316" s="77">
        <f t="shared" si="77"/>
        <v>800</v>
      </c>
      <c r="H316" s="93">
        <f t="shared" si="70"/>
        <v>800</v>
      </c>
      <c r="I316" s="77">
        <f t="shared" si="78"/>
        <v>800</v>
      </c>
      <c r="J316" s="77">
        <v>0</v>
      </c>
    </row>
    <row r="317" spans="1:10" s="78" customFormat="1" ht="14.25" customHeight="1">
      <c r="A317" s="76"/>
      <c r="B317" s="76" t="s">
        <v>259</v>
      </c>
      <c r="C317" s="62" t="s">
        <v>260</v>
      </c>
      <c r="D317" s="77">
        <v>157</v>
      </c>
      <c r="E317" s="77">
        <v>0</v>
      </c>
      <c r="F317" s="77">
        <v>0</v>
      </c>
      <c r="G317" s="77">
        <f t="shared" si="77"/>
        <v>157</v>
      </c>
      <c r="H317" s="93">
        <f t="shared" si="70"/>
        <v>157</v>
      </c>
      <c r="I317" s="77">
        <f t="shared" si="78"/>
        <v>157</v>
      </c>
      <c r="J317" s="77">
        <v>0</v>
      </c>
    </row>
    <row r="318" spans="1:10" s="78" customFormat="1" ht="14.25" customHeight="1">
      <c r="A318" s="76"/>
      <c r="B318" s="76" t="s">
        <v>188</v>
      </c>
      <c r="C318" s="62" t="s">
        <v>166</v>
      </c>
      <c r="D318" s="77">
        <v>17087</v>
      </c>
      <c r="E318" s="77">
        <v>0</v>
      </c>
      <c r="F318" s="77">
        <v>0</v>
      </c>
      <c r="G318" s="77">
        <f t="shared" si="77"/>
        <v>17087</v>
      </c>
      <c r="H318" s="93">
        <f t="shared" si="70"/>
        <v>17087</v>
      </c>
      <c r="I318" s="77">
        <f t="shared" si="78"/>
        <v>17087</v>
      </c>
      <c r="J318" s="77">
        <v>0</v>
      </c>
    </row>
    <row r="319" spans="1:10" s="78" customFormat="1" ht="14.25" customHeight="1">
      <c r="A319" s="76"/>
      <c r="B319" s="76" t="s">
        <v>173</v>
      </c>
      <c r="C319" s="62" t="s">
        <v>174</v>
      </c>
      <c r="D319" s="77">
        <v>2372</v>
      </c>
      <c r="E319" s="77">
        <v>0</v>
      </c>
      <c r="F319" s="77">
        <v>0</v>
      </c>
      <c r="G319" s="77">
        <f t="shared" si="77"/>
        <v>2372</v>
      </c>
      <c r="H319" s="93">
        <f t="shared" si="70"/>
        <v>2372</v>
      </c>
      <c r="I319" s="77">
        <f t="shared" si="78"/>
        <v>2372</v>
      </c>
      <c r="J319" s="77">
        <v>0</v>
      </c>
    </row>
    <row r="320" spans="1:10" s="78" customFormat="1" ht="14.25" customHeight="1">
      <c r="A320" s="76"/>
      <c r="B320" s="76" t="s">
        <v>212</v>
      </c>
      <c r="C320" s="62" t="s">
        <v>8</v>
      </c>
      <c r="D320" s="77">
        <v>427</v>
      </c>
      <c r="E320" s="77">
        <v>0</v>
      </c>
      <c r="F320" s="77">
        <v>0</v>
      </c>
      <c r="G320" s="77">
        <f t="shared" si="77"/>
        <v>427</v>
      </c>
      <c r="H320" s="93">
        <f t="shared" si="70"/>
        <v>427</v>
      </c>
      <c r="I320" s="77">
        <f t="shared" si="78"/>
        <v>427</v>
      </c>
      <c r="J320" s="77">
        <v>0</v>
      </c>
    </row>
    <row r="321" spans="1:10" s="78" customFormat="1" ht="15" customHeight="1">
      <c r="A321" s="76"/>
      <c r="B321" s="76" t="s">
        <v>213</v>
      </c>
      <c r="C321" s="62" t="s">
        <v>111</v>
      </c>
      <c r="D321" s="77">
        <v>0</v>
      </c>
      <c r="E321" s="77">
        <v>0</v>
      </c>
      <c r="F321" s="77">
        <v>0</v>
      </c>
      <c r="G321" s="77">
        <f t="shared" si="77"/>
        <v>0</v>
      </c>
      <c r="H321" s="93">
        <f t="shared" si="70"/>
        <v>0</v>
      </c>
      <c r="I321" s="77">
        <f t="shared" si="78"/>
        <v>0</v>
      </c>
      <c r="J321" s="77">
        <v>0</v>
      </c>
    </row>
    <row r="322" spans="1:10" ht="19.5" customHeight="1">
      <c r="A322" s="71" t="s">
        <v>145</v>
      </c>
      <c r="B322" s="71"/>
      <c r="C322" s="67" t="s">
        <v>39</v>
      </c>
      <c r="D322" s="65">
        <f>D323+D324+D325+D326</f>
        <v>841974</v>
      </c>
      <c r="E322" s="65">
        <f aca="true" t="shared" si="79" ref="E322:J322">E323+E324+E325+E326</f>
        <v>0</v>
      </c>
      <c r="F322" s="65">
        <f t="shared" si="79"/>
        <v>0</v>
      </c>
      <c r="G322" s="65">
        <f t="shared" si="79"/>
        <v>841974</v>
      </c>
      <c r="H322" s="65">
        <f t="shared" si="70"/>
        <v>841974</v>
      </c>
      <c r="I322" s="65">
        <f t="shared" si="79"/>
        <v>822463</v>
      </c>
      <c r="J322" s="65">
        <f t="shared" si="79"/>
        <v>19511</v>
      </c>
    </row>
    <row r="323" spans="1:10" s="10" customFormat="1" ht="22.5" customHeight="1">
      <c r="A323" s="75"/>
      <c r="B323" s="75" t="s">
        <v>193</v>
      </c>
      <c r="C323" s="62" t="s">
        <v>254</v>
      </c>
      <c r="D323" s="58">
        <v>11730</v>
      </c>
      <c r="E323" s="58">
        <v>0</v>
      </c>
      <c r="F323" s="58">
        <v>0</v>
      </c>
      <c r="G323" s="58">
        <f>D323+E323-F323</f>
        <v>11730</v>
      </c>
      <c r="H323" s="93">
        <f t="shared" si="70"/>
        <v>11730</v>
      </c>
      <c r="I323" s="58">
        <v>0</v>
      </c>
      <c r="J323" s="58">
        <f>G323</f>
        <v>11730</v>
      </c>
    </row>
    <row r="324" spans="1:10" s="10" customFormat="1" ht="21.75" customHeight="1">
      <c r="A324" s="75"/>
      <c r="B324" s="75" t="s">
        <v>221</v>
      </c>
      <c r="C324" s="62" t="s">
        <v>255</v>
      </c>
      <c r="D324" s="58">
        <v>7781</v>
      </c>
      <c r="E324" s="58">
        <v>0</v>
      </c>
      <c r="F324" s="58">
        <v>0</v>
      </c>
      <c r="G324" s="58">
        <f>D324+E324-F324</f>
        <v>7781</v>
      </c>
      <c r="H324" s="93">
        <f t="shared" si="70"/>
        <v>7781</v>
      </c>
      <c r="I324" s="58">
        <v>0</v>
      </c>
      <c r="J324" s="58">
        <f>G324</f>
        <v>7781</v>
      </c>
    </row>
    <row r="325" spans="1:10" ht="13.5" customHeight="1">
      <c r="A325" s="38"/>
      <c r="B325" s="8" t="s">
        <v>218</v>
      </c>
      <c r="C325" s="15" t="s">
        <v>264</v>
      </c>
      <c r="D325" s="6">
        <v>813119</v>
      </c>
      <c r="E325" s="6">
        <v>0</v>
      </c>
      <c r="F325" s="6">
        <v>0</v>
      </c>
      <c r="G325" s="9">
        <f>D325+E325-F325</f>
        <v>813119</v>
      </c>
      <c r="H325" s="93">
        <f t="shared" si="70"/>
        <v>813119</v>
      </c>
      <c r="I325" s="58">
        <f>G325</f>
        <v>813119</v>
      </c>
      <c r="J325" s="61">
        <v>0</v>
      </c>
    </row>
    <row r="326" spans="1:10" ht="14.25" customHeight="1">
      <c r="A326" s="38"/>
      <c r="B326" s="8" t="s">
        <v>186</v>
      </c>
      <c r="C326" s="15" t="s">
        <v>161</v>
      </c>
      <c r="D326" s="6">
        <v>9344</v>
      </c>
      <c r="E326" s="6">
        <v>0</v>
      </c>
      <c r="F326" s="6"/>
      <c r="G326" s="9">
        <f>D326+E326-F326</f>
        <v>9344</v>
      </c>
      <c r="H326" s="93">
        <f t="shared" si="70"/>
        <v>9344</v>
      </c>
      <c r="I326" s="58">
        <f>G326</f>
        <v>9344</v>
      </c>
      <c r="J326" s="61">
        <v>0</v>
      </c>
    </row>
    <row r="327" spans="1:10" ht="24.75" customHeight="1">
      <c r="A327" s="71" t="s">
        <v>99</v>
      </c>
      <c r="B327" s="71"/>
      <c r="C327" s="67" t="s">
        <v>2</v>
      </c>
      <c r="D327" s="65">
        <f>D328</f>
        <v>11171</v>
      </c>
      <c r="E327" s="65">
        <f aca="true" t="shared" si="80" ref="E327:J327">E328</f>
        <v>0</v>
      </c>
      <c r="F327" s="65">
        <f t="shared" si="80"/>
        <v>0</v>
      </c>
      <c r="G327" s="65">
        <f t="shared" si="80"/>
        <v>11171</v>
      </c>
      <c r="H327" s="65">
        <f t="shared" si="70"/>
        <v>11171</v>
      </c>
      <c r="I327" s="65">
        <f t="shared" si="80"/>
        <v>0</v>
      </c>
      <c r="J327" s="65">
        <f t="shared" si="80"/>
        <v>0</v>
      </c>
    </row>
    <row r="328" spans="1:10" ht="15.75" customHeight="1">
      <c r="A328" s="57"/>
      <c r="B328" s="59" t="s">
        <v>218</v>
      </c>
      <c r="C328" s="60" t="s">
        <v>219</v>
      </c>
      <c r="D328" s="20">
        <v>11171</v>
      </c>
      <c r="E328" s="20">
        <v>0</v>
      </c>
      <c r="F328" s="20">
        <v>0</v>
      </c>
      <c r="G328" s="58">
        <f>D328+E328-F328</f>
        <v>11171</v>
      </c>
      <c r="H328" s="93">
        <f t="shared" si="70"/>
        <v>11171</v>
      </c>
      <c r="I328" s="61">
        <v>0</v>
      </c>
      <c r="J328" s="61">
        <v>0</v>
      </c>
    </row>
    <row r="329" spans="1:10" ht="23.25" customHeight="1">
      <c r="A329" s="70" t="s">
        <v>9</v>
      </c>
      <c r="B329" s="82"/>
      <c r="C329" s="67" t="s">
        <v>220</v>
      </c>
      <c r="D329" s="65">
        <f aca="true" t="shared" si="81" ref="D329:J329">D330+D331+D332+D333+D334+D335+D336+D337+D338+D339+D340+D341</f>
        <v>170000</v>
      </c>
      <c r="E329" s="65">
        <f t="shared" si="81"/>
        <v>0</v>
      </c>
      <c r="F329" s="65">
        <f t="shared" si="81"/>
        <v>0</v>
      </c>
      <c r="G329" s="65">
        <f t="shared" si="81"/>
        <v>170000</v>
      </c>
      <c r="H329" s="65">
        <f t="shared" si="70"/>
        <v>170000</v>
      </c>
      <c r="I329" s="65">
        <f t="shared" si="81"/>
        <v>0</v>
      </c>
      <c r="J329" s="65">
        <f t="shared" si="81"/>
        <v>0</v>
      </c>
    </row>
    <row r="330" spans="1:10" ht="15.75" customHeight="1">
      <c r="A330" s="163"/>
      <c r="B330" s="8" t="s">
        <v>155</v>
      </c>
      <c r="C330" s="15" t="s">
        <v>263</v>
      </c>
      <c r="D330" s="6">
        <v>104887</v>
      </c>
      <c r="E330" s="6">
        <v>0</v>
      </c>
      <c r="F330" s="6">
        <v>0</v>
      </c>
      <c r="G330" s="6">
        <f aca="true" t="shared" si="82" ref="G330:G341">D330+E330-F330</f>
        <v>104887</v>
      </c>
      <c r="H330" s="93">
        <f t="shared" si="70"/>
        <v>104887</v>
      </c>
      <c r="I330" s="35">
        <f aca="true" t="shared" si="83" ref="I330:I341">G330-H330</f>
        <v>0</v>
      </c>
      <c r="J330" s="35">
        <v>0</v>
      </c>
    </row>
    <row r="331" spans="1:10" ht="15" customHeight="1">
      <c r="A331" s="163"/>
      <c r="B331" s="8" t="s">
        <v>157</v>
      </c>
      <c r="C331" s="15" t="s">
        <v>53</v>
      </c>
      <c r="D331" s="9">
        <v>8155</v>
      </c>
      <c r="E331" s="6">
        <v>0</v>
      </c>
      <c r="F331" s="6">
        <v>0</v>
      </c>
      <c r="G331" s="6">
        <f t="shared" si="82"/>
        <v>8155</v>
      </c>
      <c r="H331" s="93">
        <f t="shared" si="70"/>
        <v>8155</v>
      </c>
      <c r="I331" s="35">
        <f t="shared" si="83"/>
        <v>0</v>
      </c>
      <c r="J331" s="35">
        <v>0</v>
      </c>
    </row>
    <row r="332" spans="1:10" ht="16.5" customHeight="1">
      <c r="A332" s="163"/>
      <c r="B332" s="48" t="s">
        <v>68</v>
      </c>
      <c r="C332" s="15" t="s">
        <v>60</v>
      </c>
      <c r="D332" s="9">
        <v>20523</v>
      </c>
      <c r="E332" s="6">
        <v>0</v>
      </c>
      <c r="F332" s="6">
        <v>0</v>
      </c>
      <c r="G332" s="6">
        <f t="shared" si="82"/>
        <v>20523</v>
      </c>
      <c r="H332" s="93">
        <f t="shared" si="70"/>
        <v>20523</v>
      </c>
      <c r="I332" s="35">
        <f t="shared" si="83"/>
        <v>0</v>
      </c>
      <c r="J332" s="35">
        <v>0</v>
      </c>
    </row>
    <row r="333" spans="1:10" ht="15" customHeight="1">
      <c r="A333" s="163"/>
      <c r="B333" s="48" t="s">
        <v>159</v>
      </c>
      <c r="C333" s="15" t="s">
        <v>160</v>
      </c>
      <c r="D333" s="9">
        <v>2765</v>
      </c>
      <c r="E333" s="6">
        <v>0</v>
      </c>
      <c r="F333" s="6">
        <v>0</v>
      </c>
      <c r="G333" s="6">
        <f t="shared" si="82"/>
        <v>2765</v>
      </c>
      <c r="H333" s="93">
        <f t="shared" si="70"/>
        <v>2765</v>
      </c>
      <c r="I333" s="35">
        <f t="shared" si="83"/>
        <v>0</v>
      </c>
      <c r="J333" s="35">
        <v>0</v>
      </c>
    </row>
    <row r="334" spans="1:10" ht="15" customHeight="1">
      <c r="A334" s="45"/>
      <c r="B334" s="48" t="s">
        <v>283</v>
      </c>
      <c r="C334" s="15" t="s">
        <v>290</v>
      </c>
      <c r="D334" s="9">
        <v>300</v>
      </c>
      <c r="E334" s="6">
        <v>0</v>
      </c>
      <c r="F334" s="6">
        <v>0</v>
      </c>
      <c r="G334" s="6">
        <f t="shared" si="82"/>
        <v>300</v>
      </c>
      <c r="H334" s="93">
        <f t="shared" si="70"/>
        <v>300</v>
      </c>
      <c r="I334" s="35">
        <f t="shared" si="83"/>
        <v>0</v>
      </c>
      <c r="J334" s="35">
        <v>0</v>
      </c>
    </row>
    <row r="335" spans="1:10" ht="15.75" customHeight="1">
      <c r="A335" s="45"/>
      <c r="B335" s="8" t="s">
        <v>186</v>
      </c>
      <c r="C335" s="6" t="s">
        <v>102</v>
      </c>
      <c r="D335" s="9">
        <v>5685</v>
      </c>
      <c r="E335" s="6">
        <v>0</v>
      </c>
      <c r="F335" s="6">
        <v>0</v>
      </c>
      <c r="G335" s="6">
        <f t="shared" si="82"/>
        <v>5685</v>
      </c>
      <c r="H335" s="93">
        <f t="shared" si="70"/>
        <v>5685</v>
      </c>
      <c r="I335" s="35">
        <f t="shared" si="83"/>
        <v>0</v>
      </c>
      <c r="J335" s="35">
        <v>0</v>
      </c>
    </row>
    <row r="336" spans="1:10" ht="15.75" customHeight="1">
      <c r="A336" s="45"/>
      <c r="B336" s="8" t="s">
        <v>172</v>
      </c>
      <c r="C336" s="6" t="s">
        <v>162</v>
      </c>
      <c r="D336" s="9">
        <v>8000</v>
      </c>
      <c r="E336" s="6">
        <v>0</v>
      </c>
      <c r="F336" s="6">
        <v>0</v>
      </c>
      <c r="G336" s="6">
        <f t="shared" si="82"/>
        <v>8000</v>
      </c>
      <c r="H336" s="93">
        <f t="shared" si="70"/>
        <v>8000</v>
      </c>
      <c r="I336" s="35">
        <f t="shared" si="83"/>
        <v>0</v>
      </c>
      <c r="J336" s="35">
        <v>0</v>
      </c>
    </row>
    <row r="337" spans="1:10" ht="15.75" customHeight="1">
      <c r="A337" s="45"/>
      <c r="B337" s="8" t="s">
        <v>153</v>
      </c>
      <c r="C337" s="6" t="s">
        <v>154</v>
      </c>
      <c r="D337" s="6">
        <v>13159</v>
      </c>
      <c r="E337" s="6">
        <v>0</v>
      </c>
      <c r="F337" s="6">
        <v>0</v>
      </c>
      <c r="G337" s="6">
        <f t="shared" si="82"/>
        <v>13159</v>
      </c>
      <c r="H337" s="93">
        <f t="shared" si="70"/>
        <v>13159</v>
      </c>
      <c r="I337" s="35">
        <f t="shared" si="83"/>
        <v>0</v>
      </c>
      <c r="J337" s="35">
        <v>0</v>
      </c>
    </row>
    <row r="338" spans="1:10" ht="15" customHeight="1">
      <c r="A338" s="45"/>
      <c r="B338" s="8" t="s">
        <v>285</v>
      </c>
      <c r="C338" s="6" t="s">
        <v>299</v>
      </c>
      <c r="D338" s="6">
        <v>1188</v>
      </c>
      <c r="E338" s="6">
        <v>0</v>
      </c>
      <c r="F338" s="6">
        <v>0</v>
      </c>
      <c r="G338" s="6">
        <f t="shared" si="82"/>
        <v>1188</v>
      </c>
      <c r="H338" s="93">
        <f t="shared" si="70"/>
        <v>1188</v>
      </c>
      <c r="I338" s="35">
        <f t="shared" si="83"/>
        <v>0</v>
      </c>
      <c r="J338" s="35">
        <v>0</v>
      </c>
    </row>
    <row r="339" spans="1:10" ht="15" customHeight="1">
      <c r="A339" s="45"/>
      <c r="B339" s="8" t="s">
        <v>187</v>
      </c>
      <c r="C339" s="6" t="s">
        <v>164</v>
      </c>
      <c r="D339" s="6">
        <v>500</v>
      </c>
      <c r="E339" s="6">
        <v>0</v>
      </c>
      <c r="F339" s="6">
        <v>0</v>
      </c>
      <c r="G339" s="6">
        <f t="shared" si="82"/>
        <v>500</v>
      </c>
      <c r="H339" s="93">
        <f t="shared" si="70"/>
        <v>500</v>
      </c>
      <c r="I339" s="35">
        <f t="shared" si="83"/>
        <v>0</v>
      </c>
      <c r="J339" s="35">
        <v>0</v>
      </c>
    </row>
    <row r="340" spans="1:10" ht="14.25" customHeight="1">
      <c r="A340" s="45"/>
      <c r="B340" s="8" t="s">
        <v>188</v>
      </c>
      <c r="C340" s="6" t="s">
        <v>166</v>
      </c>
      <c r="D340" s="6">
        <v>4730</v>
      </c>
      <c r="E340" s="6">
        <v>0</v>
      </c>
      <c r="F340" s="6">
        <v>0</v>
      </c>
      <c r="G340" s="6">
        <f t="shared" si="82"/>
        <v>4730</v>
      </c>
      <c r="H340" s="93">
        <f t="shared" si="70"/>
        <v>4730</v>
      </c>
      <c r="I340" s="35">
        <f t="shared" si="83"/>
        <v>0</v>
      </c>
      <c r="J340" s="35">
        <v>0</v>
      </c>
    </row>
    <row r="341" spans="1:10" ht="14.25" customHeight="1">
      <c r="A341" s="45"/>
      <c r="B341" s="8" t="s">
        <v>77</v>
      </c>
      <c r="C341" s="6" t="s">
        <v>300</v>
      </c>
      <c r="D341" s="6">
        <v>108</v>
      </c>
      <c r="E341" s="6">
        <v>0</v>
      </c>
      <c r="F341" s="6">
        <v>0</v>
      </c>
      <c r="G341" s="6">
        <f t="shared" si="82"/>
        <v>108</v>
      </c>
      <c r="H341" s="93">
        <f t="shared" si="70"/>
        <v>108</v>
      </c>
      <c r="I341" s="35">
        <f t="shared" si="83"/>
        <v>0</v>
      </c>
      <c r="J341" s="35">
        <v>0</v>
      </c>
    </row>
    <row r="342" spans="1:10" ht="17.25" customHeight="1">
      <c r="A342" s="70" t="s">
        <v>10</v>
      </c>
      <c r="B342" s="70"/>
      <c r="C342" s="67" t="s">
        <v>40</v>
      </c>
      <c r="D342" s="65">
        <f>D343+D344+D345+D346+D347+D348+D349+D350+D351</f>
        <v>60299</v>
      </c>
      <c r="E342" s="65">
        <f aca="true" t="shared" si="84" ref="E342:J342">E343+E344+E345+E346+E347+E348+E349+E350+E351</f>
        <v>0</v>
      </c>
      <c r="F342" s="65">
        <f t="shared" si="84"/>
        <v>0</v>
      </c>
      <c r="G342" s="65">
        <f t="shared" si="84"/>
        <v>60299</v>
      </c>
      <c r="H342" s="65">
        <f t="shared" si="70"/>
        <v>60299</v>
      </c>
      <c r="I342" s="65">
        <f t="shared" si="84"/>
        <v>60299</v>
      </c>
      <c r="J342" s="65">
        <f t="shared" si="84"/>
        <v>0</v>
      </c>
    </row>
    <row r="343" spans="1:10" ht="13.5" customHeight="1">
      <c r="A343" s="45"/>
      <c r="B343" s="45" t="s">
        <v>155</v>
      </c>
      <c r="C343" s="30" t="s">
        <v>263</v>
      </c>
      <c r="D343" s="6">
        <v>37634</v>
      </c>
      <c r="E343" s="6">
        <v>0</v>
      </c>
      <c r="F343" s="6">
        <v>0</v>
      </c>
      <c r="G343" s="6">
        <f aca="true" t="shared" si="85" ref="G343:G351">D343+E343-F343</f>
        <v>37634</v>
      </c>
      <c r="H343" s="93">
        <f t="shared" si="70"/>
        <v>37634</v>
      </c>
      <c r="I343" s="35">
        <f aca="true" t="shared" si="86" ref="I343:I353">G343</f>
        <v>37634</v>
      </c>
      <c r="J343" s="35">
        <v>0</v>
      </c>
    </row>
    <row r="344" spans="1:10" ht="14.25" customHeight="1">
      <c r="A344" s="45"/>
      <c r="B344" s="45" t="s">
        <v>157</v>
      </c>
      <c r="C344" s="30" t="s">
        <v>53</v>
      </c>
      <c r="D344" s="6">
        <v>3080</v>
      </c>
      <c r="E344" s="6">
        <v>0</v>
      </c>
      <c r="F344" s="6">
        <v>0</v>
      </c>
      <c r="G344" s="6">
        <f t="shared" si="85"/>
        <v>3080</v>
      </c>
      <c r="H344" s="93">
        <f t="shared" si="70"/>
        <v>3080</v>
      </c>
      <c r="I344" s="35">
        <f t="shared" si="86"/>
        <v>3080</v>
      </c>
      <c r="J344" s="35">
        <v>0</v>
      </c>
    </row>
    <row r="345" spans="1:10" ht="14.25" customHeight="1">
      <c r="A345" s="45"/>
      <c r="B345" s="45" t="s">
        <v>158</v>
      </c>
      <c r="C345" s="30" t="s">
        <v>120</v>
      </c>
      <c r="D345" s="6">
        <v>7391</v>
      </c>
      <c r="E345" s="6">
        <v>0</v>
      </c>
      <c r="F345" s="6">
        <v>0</v>
      </c>
      <c r="G345" s="6">
        <f t="shared" si="85"/>
        <v>7391</v>
      </c>
      <c r="H345" s="93">
        <f aca="true" t="shared" si="87" ref="H345:H398">G345</f>
        <v>7391</v>
      </c>
      <c r="I345" s="35">
        <f t="shared" si="86"/>
        <v>7391</v>
      </c>
      <c r="J345" s="35">
        <v>0</v>
      </c>
    </row>
    <row r="346" spans="1:10" ht="14.25" customHeight="1">
      <c r="A346" s="45"/>
      <c r="B346" s="45" t="s">
        <v>159</v>
      </c>
      <c r="C346" s="30" t="s">
        <v>121</v>
      </c>
      <c r="D346" s="6">
        <v>995</v>
      </c>
      <c r="E346" s="6">
        <v>0</v>
      </c>
      <c r="F346" s="6">
        <v>0</v>
      </c>
      <c r="G346" s="6">
        <f t="shared" si="85"/>
        <v>995</v>
      </c>
      <c r="H346" s="93">
        <f t="shared" si="87"/>
        <v>995</v>
      </c>
      <c r="I346" s="35">
        <f t="shared" si="86"/>
        <v>995</v>
      </c>
      <c r="J346" s="35">
        <v>0</v>
      </c>
    </row>
    <row r="347" spans="1:10" ht="14.25" customHeight="1">
      <c r="A347" s="45"/>
      <c r="B347" s="45" t="s">
        <v>186</v>
      </c>
      <c r="C347" s="30" t="s">
        <v>161</v>
      </c>
      <c r="D347" s="6">
        <v>2514</v>
      </c>
      <c r="E347" s="6">
        <v>0</v>
      </c>
      <c r="F347" s="6">
        <v>0</v>
      </c>
      <c r="G347" s="6">
        <f t="shared" si="85"/>
        <v>2514</v>
      </c>
      <c r="H347" s="93">
        <f t="shared" si="87"/>
        <v>2514</v>
      </c>
      <c r="I347" s="35">
        <f t="shared" si="86"/>
        <v>2514</v>
      </c>
      <c r="J347" s="35">
        <v>0</v>
      </c>
    </row>
    <row r="348" spans="1:11" ht="13.5" customHeight="1">
      <c r="A348" s="45"/>
      <c r="B348" s="45" t="s">
        <v>172</v>
      </c>
      <c r="C348" s="30" t="s">
        <v>162</v>
      </c>
      <c r="D348" s="6">
        <v>3920</v>
      </c>
      <c r="E348" s="6">
        <v>0</v>
      </c>
      <c r="F348" s="6">
        <v>0</v>
      </c>
      <c r="G348" s="6">
        <f t="shared" si="85"/>
        <v>3920</v>
      </c>
      <c r="H348" s="93">
        <f t="shared" si="87"/>
        <v>3920</v>
      </c>
      <c r="I348" s="35">
        <f t="shared" si="86"/>
        <v>3920</v>
      </c>
      <c r="J348" s="35">
        <v>0</v>
      </c>
      <c r="K348" s="107"/>
    </row>
    <row r="349" spans="1:10" ht="14.25" customHeight="1">
      <c r="A349" s="45"/>
      <c r="B349" s="45" t="s">
        <v>153</v>
      </c>
      <c r="C349" s="30" t="s">
        <v>154</v>
      </c>
      <c r="D349" s="6">
        <v>2280</v>
      </c>
      <c r="E349" s="6">
        <v>0</v>
      </c>
      <c r="F349" s="6">
        <v>0</v>
      </c>
      <c r="G349" s="6">
        <f t="shared" si="85"/>
        <v>2280</v>
      </c>
      <c r="H349" s="93">
        <f t="shared" si="87"/>
        <v>2280</v>
      </c>
      <c r="I349" s="35">
        <f t="shared" si="86"/>
        <v>2280</v>
      </c>
      <c r="J349" s="35">
        <v>0</v>
      </c>
    </row>
    <row r="350" spans="1:10" ht="15.75" customHeight="1">
      <c r="A350" s="45"/>
      <c r="B350" s="45" t="s">
        <v>187</v>
      </c>
      <c r="C350" s="30" t="s">
        <v>164</v>
      </c>
      <c r="D350" s="6">
        <v>1000</v>
      </c>
      <c r="E350" s="6">
        <v>0</v>
      </c>
      <c r="F350" s="6">
        <v>0</v>
      </c>
      <c r="G350" s="6">
        <f t="shared" si="85"/>
        <v>1000</v>
      </c>
      <c r="H350" s="93">
        <f t="shared" si="87"/>
        <v>1000</v>
      </c>
      <c r="I350" s="35">
        <f t="shared" si="86"/>
        <v>1000</v>
      </c>
      <c r="J350" s="35">
        <v>0</v>
      </c>
    </row>
    <row r="351" spans="1:10" ht="13.5" customHeight="1">
      <c r="A351" s="45"/>
      <c r="B351" s="45" t="s">
        <v>188</v>
      </c>
      <c r="C351" s="30" t="s">
        <v>166</v>
      </c>
      <c r="D351" s="6">
        <v>1485</v>
      </c>
      <c r="E351" s="6">
        <v>0</v>
      </c>
      <c r="F351" s="6">
        <v>0</v>
      </c>
      <c r="G351" s="6">
        <f t="shared" si="85"/>
        <v>1485</v>
      </c>
      <c r="H351" s="93">
        <f t="shared" si="87"/>
        <v>1485</v>
      </c>
      <c r="I351" s="35">
        <f t="shared" si="86"/>
        <v>1485</v>
      </c>
      <c r="J351" s="35">
        <v>0</v>
      </c>
    </row>
    <row r="352" spans="1:10" ht="24" customHeight="1">
      <c r="A352" s="70" t="s">
        <v>301</v>
      </c>
      <c r="B352" s="70"/>
      <c r="C352" s="67" t="s">
        <v>302</v>
      </c>
      <c r="D352" s="65">
        <f>D353+D354</f>
        <v>2400</v>
      </c>
      <c r="E352" s="65">
        <f aca="true" t="shared" si="88" ref="E352:J352">E353+E354</f>
        <v>0</v>
      </c>
      <c r="F352" s="65">
        <f t="shared" si="88"/>
        <v>0</v>
      </c>
      <c r="G352" s="65">
        <f t="shared" si="88"/>
        <v>2400</v>
      </c>
      <c r="H352" s="65">
        <f t="shared" si="87"/>
        <v>2400</v>
      </c>
      <c r="I352" s="153">
        <f t="shared" si="86"/>
        <v>2400</v>
      </c>
      <c r="J352" s="65">
        <f t="shared" si="88"/>
        <v>0</v>
      </c>
    </row>
    <row r="353" spans="1:10" ht="15.75" customHeight="1">
      <c r="A353" s="109"/>
      <c r="B353" s="110" t="s">
        <v>103</v>
      </c>
      <c r="C353" s="91" t="s">
        <v>298</v>
      </c>
      <c r="D353" s="93">
        <v>1100</v>
      </c>
      <c r="E353" s="93">
        <v>0</v>
      </c>
      <c r="F353" s="93">
        <v>0</v>
      </c>
      <c r="G353" s="6">
        <f>D353+E353-F353</f>
        <v>1100</v>
      </c>
      <c r="H353" s="93">
        <f t="shared" si="87"/>
        <v>1100</v>
      </c>
      <c r="I353" s="35">
        <f t="shared" si="86"/>
        <v>1100</v>
      </c>
      <c r="J353" s="35">
        <v>0</v>
      </c>
    </row>
    <row r="354" spans="1:10" ht="13.5" customHeight="1">
      <c r="A354" s="45"/>
      <c r="B354" s="45" t="s">
        <v>153</v>
      </c>
      <c r="C354" s="30" t="s">
        <v>154</v>
      </c>
      <c r="D354" s="6">
        <v>1300</v>
      </c>
      <c r="E354" s="5">
        <v>0</v>
      </c>
      <c r="F354" s="6">
        <v>0</v>
      </c>
      <c r="G354" s="6">
        <f>D354+E354-F354</f>
        <v>1300</v>
      </c>
      <c r="H354" s="93">
        <f t="shared" si="87"/>
        <v>1300</v>
      </c>
      <c r="I354" s="35">
        <f>G354</f>
        <v>1300</v>
      </c>
      <c r="J354" s="35">
        <v>0</v>
      </c>
    </row>
    <row r="355" spans="1:10" s="11" customFormat="1" ht="15" customHeight="1">
      <c r="A355" s="70" t="s">
        <v>216</v>
      </c>
      <c r="B355" s="70"/>
      <c r="C355" s="67" t="s">
        <v>230</v>
      </c>
      <c r="D355" s="65">
        <f>D356+D357+D358</f>
        <v>5969</v>
      </c>
      <c r="E355" s="65">
        <f aca="true" t="shared" si="89" ref="E355:J355">E356+E357+E358</f>
        <v>0</v>
      </c>
      <c r="F355" s="65">
        <f t="shared" si="89"/>
        <v>0</v>
      </c>
      <c r="G355" s="112">
        <f aca="true" t="shared" si="90" ref="G355:G420">D355+E355-F355</f>
        <v>5969</v>
      </c>
      <c r="H355" s="65">
        <f t="shared" si="87"/>
        <v>5969</v>
      </c>
      <c r="I355" s="65">
        <f t="shared" si="89"/>
        <v>0</v>
      </c>
      <c r="J355" s="65">
        <f t="shared" si="89"/>
        <v>0</v>
      </c>
    </row>
    <row r="356" spans="1:10" ht="14.25" customHeight="1">
      <c r="A356" s="45"/>
      <c r="B356" s="45" t="s">
        <v>186</v>
      </c>
      <c r="C356" s="30" t="s">
        <v>161</v>
      </c>
      <c r="D356" s="6">
        <v>0</v>
      </c>
      <c r="E356" s="6">
        <v>0</v>
      </c>
      <c r="F356" s="6">
        <v>0</v>
      </c>
      <c r="G356" s="93">
        <f t="shared" si="90"/>
        <v>0</v>
      </c>
      <c r="H356" s="93">
        <f t="shared" si="87"/>
        <v>0</v>
      </c>
      <c r="I356" s="35">
        <f>G356-H356</f>
        <v>0</v>
      </c>
      <c r="J356" s="35">
        <v>0</v>
      </c>
    </row>
    <row r="357" spans="1:10" ht="15.75" customHeight="1">
      <c r="A357" s="45"/>
      <c r="B357" s="45" t="s">
        <v>188</v>
      </c>
      <c r="C357" s="30" t="s">
        <v>315</v>
      </c>
      <c r="D357" s="6">
        <v>5469</v>
      </c>
      <c r="E357" s="6">
        <v>0</v>
      </c>
      <c r="F357" s="6">
        <v>0</v>
      </c>
      <c r="G357" s="93">
        <f t="shared" si="90"/>
        <v>5469</v>
      </c>
      <c r="H357" s="93">
        <f t="shared" si="87"/>
        <v>5469</v>
      </c>
      <c r="I357" s="35">
        <f>G357-H357</f>
        <v>0</v>
      </c>
      <c r="J357" s="35">
        <v>0</v>
      </c>
    </row>
    <row r="358" spans="1:10" ht="14.25" customHeight="1">
      <c r="A358" s="45"/>
      <c r="B358" s="45" t="s">
        <v>153</v>
      </c>
      <c r="C358" s="30" t="s">
        <v>154</v>
      </c>
      <c r="D358" s="6">
        <v>500</v>
      </c>
      <c r="E358" s="6">
        <v>0</v>
      </c>
      <c r="F358" s="6">
        <v>0</v>
      </c>
      <c r="G358" s="93">
        <f t="shared" si="90"/>
        <v>500</v>
      </c>
      <c r="H358" s="93">
        <f t="shared" si="87"/>
        <v>500</v>
      </c>
      <c r="I358" s="35">
        <f>G358-H358</f>
        <v>0</v>
      </c>
      <c r="J358" s="35">
        <v>0</v>
      </c>
    </row>
    <row r="359" spans="1:10" s="11" customFormat="1" ht="24" customHeight="1">
      <c r="A359" s="31" t="s">
        <v>217</v>
      </c>
      <c r="B359" s="83"/>
      <c r="C359" s="51" t="s">
        <v>147</v>
      </c>
      <c r="D359" s="27">
        <f>D360+D362+D371</f>
        <v>668491</v>
      </c>
      <c r="E359" s="27">
        <f>E360+E362+E371</f>
        <v>0</v>
      </c>
      <c r="F359" s="27">
        <f>F360+F362+F371</f>
        <v>0</v>
      </c>
      <c r="G359" s="111">
        <f t="shared" si="90"/>
        <v>668491</v>
      </c>
      <c r="H359" s="27">
        <f t="shared" si="87"/>
        <v>668491</v>
      </c>
      <c r="I359" s="27">
        <f>I360+I362+I371</f>
        <v>0</v>
      </c>
      <c r="J359" s="27">
        <f>J360+J362+J371</f>
        <v>0</v>
      </c>
    </row>
    <row r="360" spans="1:10" s="11" customFormat="1" ht="24" customHeight="1">
      <c r="A360" s="70" t="s">
        <v>303</v>
      </c>
      <c r="B360" s="70"/>
      <c r="C360" s="67" t="s">
        <v>304</v>
      </c>
      <c r="D360" s="65">
        <f>D361</f>
        <v>0</v>
      </c>
      <c r="E360" s="65">
        <f aca="true" t="shared" si="91" ref="E360:J360">E361</f>
        <v>0</v>
      </c>
      <c r="F360" s="65">
        <f t="shared" si="91"/>
        <v>0</v>
      </c>
      <c r="G360" s="112">
        <f t="shared" si="90"/>
        <v>0</v>
      </c>
      <c r="H360" s="65">
        <f t="shared" si="87"/>
        <v>0</v>
      </c>
      <c r="I360" s="65">
        <f t="shared" si="91"/>
        <v>0</v>
      </c>
      <c r="J360" s="65">
        <f t="shared" si="91"/>
        <v>0</v>
      </c>
    </row>
    <row r="361" spans="1:10" ht="21" customHeight="1">
      <c r="A361" s="2"/>
      <c r="B361" s="45" t="s">
        <v>193</v>
      </c>
      <c r="C361" s="7" t="s">
        <v>254</v>
      </c>
      <c r="D361" s="6">
        <v>0</v>
      </c>
      <c r="E361" s="6">
        <v>0</v>
      </c>
      <c r="F361" s="6">
        <v>0</v>
      </c>
      <c r="G361" s="94">
        <f t="shared" si="90"/>
        <v>0</v>
      </c>
      <c r="H361" s="108">
        <f t="shared" si="87"/>
        <v>0</v>
      </c>
      <c r="I361" s="155">
        <v>0</v>
      </c>
      <c r="J361" s="35">
        <f>G361</f>
        <v>0</v>
      </c>
    </row>
    <row r="362" spans="1:10" s="11" customFormat="1" ht="23.25" customHeight="1">
      <c r="A362" s="70" t="s">
        <v>25</v>
      </c>
      <c r="B362" s="70"/>
      <c r="C362" s="67" t="s">
        <v>3</v>
      </c>
      <c r="D362" s="65">
        <f>D363+D364+D365+D366+D367+D368+D369+D370</f>
        <v>20491</v>
      </c>
      <c r="E362" s="65">
        <f>E363+E364+E365+E366+E367+E368+E369+E370</f>
        <v>0</v>
      </c>
      <c r="F362" s="65">
        <f>F363+F364+F365+F366+F367+F368+F369+F370</f>
        <v>0</v>
      </c>
      <c r="G362" s="112">
        <f t="shared" si="90"/>
        <v>20491</v>
      </c>
      <c r="H362" s="65">
        <f t="shared" si="87"/>
        <v>20491</v>
      </c>
      <c r="I362" s="65">
        <f>I363+I364+I365+I366+I367+I368+I369+I370</f>
        <v>0</v>
      </c>
      <c r="J362" s="65">
        <f>J363+J364+J365+J366+J367+J368+J369+J370</f>
        <v>0</v>
      </c>
    </row>
    <row r="363" spans="1:10" ht="15.75" customHeight="1">
      <c r="A363" s="2"/>
      <c r="B363" s="45" t="s">
        <v>155</v>
      </c>
      <c r="C363" s="30" t="s">
        <v>263</v>
      </c>
      <c r="D363" s="6">
        <v>15000</v>
      </c>
      <c r="E363" s="6">
        <v>0</v>
      </c>
      <c r="F363" s="6">
        <v>0</v>
      </c>
      <c r="G363" s="94">
        <f t="shared" si="90"/>
        <v>15000</v>
      </c>
      <c r="H363" s="93">
        <f t="shared" si="87"/>
        <v>15000</v>
      </c>
      <c r="I363" s="155">
        <f>G363-H363</f>
        <v>0</v>
      </c>
      <c r="J363" s="35">
        <v>0</v>
      </c>
    </row>
    <row r="364" spans="1:10" ht="15.75" customHeight="1">
      <c r="A364" s="2"/>
      <c r="B364" s="45" t="s">
        <v>157</v>
      </c>
      <c r="C364" s="30" t="s">
        <v>53</v>
      </c>
      <c r="D364" s="6">
        <v>1122</v>
      </c>
      <c r="E364" s="6">
        <v>0</v>
      </c>
      <c r="F364" s="6">
        <v>0</v>
      </c>
      <c r="G364" s="94">
        <f t="shared" si="90"/>
        <v>1122</v>
      </c>
      <c r="H364" s="93">
        <f t="shared" si="87"/>
        <v>1122</v>
      </c>
      <c r="I364" s="155">
        <f aca="true" t="shared" si="92" ref="I364:I370">G364-H364</f>
        <v>0</v>
      </c>
      <c r="J364" s="35">
        <v>0</v>
      </c>
    </row>
    <row r="365" spans="1:10" ht="17.25" customHeight="1">
      <c r="A365" s="2"/>
      <c r="B365" s="49" t="s">
        <v>68</v>
      </c>
      <c r="C365" s="30" t="s">
        <v>185</v>
      </c>
      <c r="D365" s="6">
        <v>2778</v>
      </c>
      <c r="E365" s="6">
        <v>0</v>
      </c>
      <c r="F365" s="6">
        <v>0</v>
      </c>
      <c r="G365" s="94">
        <f t="shared" si="90"/>
        <v>2778</v>
      </c>
      <c r="H365" s="93">
        <f t="shared" si="87"/>
        <v>2778</v>
      </c>
      <c r="I365" s="155">
        <f t="shared" si="92"/>
        <v>0</v>
      </c>
      <c r="J365" s="35">
        <v>0</v>
      </c>
    </row>
    <row r="366" spans="1:10" ht="15" customHeight="1">
      <c r="A366" s="2"/>
      <c r="B366" s="49" t="s">
        <v>159</v>
      </c>
      <c r="C366" s="30" t="s">
        <v>160</v>
      </c>
      <c r="D366" s="6">
        <v>395</v>
      </c>
      <c r="E366" s="6">
        <v>0</v>
      </c>
      <c r="F366" s="6">
        <v>0</v>
      </c>
      <c r="G366" s="94">
        <f t="shared" si="90"/>
        <v>395</v>
      </c>
      <c r="H366" s="93">
        <f t="shared" si="87"/>
        <v>395</v>
      </c>
      <c r="I366" s="155">
        <f t="shared" si="92"/>
        <v>0</v>
      </c>
      <c r="J366" s="35">
        <v>0</v>
      </c>
    </row>
    <row r="367" spans="1:10" ht="15.75" customHeight="1">
      <c r="A367" s="2"/>
      <c r="B367" s="45" t="s">
        <v>186</v>
      </c>
      <c r="C367" s="30" t="s">
        <v>161</v>
      </c>
      <c r="D367" s="6">
        <v>244</v>
      </c>
      <c r="E367" s="6">
        <v>0</v>
      </c>
      <c r="F367" s="6">
        <v>0</v>
      </c>
      <c r="G367" s="94">
        <f t="shared" si="90"/>
        <v>244</v>
      </c>
      <c r="H367" s="93">
        <f t="shared" si="87"/>
        <v>244</v>
      </c>
      <c r="I367" s="155">
        <f t="shared" si="92"/>
        <v>0</v>
      </c>
      <c r="J367" s="35">
        <v>0</v>
      </c>
    </row>
    <row r="368" spans="1:10" ht="16.5" customHeight="1">
      <c r="A368" s="2"/>
      <c r="B368" s="45" t="s">
        <v>153</v>
      </c>
      <c r="C368" s="30" t="s">
        <v>154</v>
      </c>
      <c r="D368" s="6">
        <v>507</v>
      </c>
      <c r="E368" s="6">
        <v>0</v>
      </c>
      <c r="F368" s="6">
        <v>0</v>
      </c>
      <c r="G368" s="94">
        <f t="shared" si="90"/>
        <v>507</v>
      </c>
      <c r="H368" s="93">
        <f t="shared" si="87"/>
        <v>507</v>
      </c>
      <c r="I368" s="155">
        <f t="shared" si="92"/>
        <v>0</v>
      </c>
      <c r="J368" s="35">
        <v>0</v>
      </c>
    </row>
    <row r="369" spans="1:10" ht="16.5" customHeight="1">
      <c r="A369" s="2"/>
      <c r="B369" s="45" t="s">
        <v>211</v>
      </c>
      <c r="C369" s="30" t="s">
        <v>165</v>
      </c>
      <c r="D369" s="6">
        <v>0</v>
      </c>
      <c r="E369" s="6">
        <v>0</v>
      </c>
      <c r="F369" s="6">
        <v>0</v>
      </c>
      <c r="G369" s="94">
        <f t="shared" si="90"/>
        <v>0</v>
      </c>
      <c r="H369" s="93">
        <f t="shared" si="87"/>
        <v>0</v>
      </c>
      <c r="I369" s="155">
        <f>G369-H369</f>
        <v>0</v>
      </c>
      <c r="J369" s="35">
        <v>0</v>
      </c>
    </row>
    <row r="370" spans="1:11" ht="15.75" customHeight="1">
      <c r="A370" s="2"/>
      <c r="B370" s="45" t="s">
        <v>188</v>
      </c>
      <c r="C370" s="30" t="s">
        <v>166</v>
      </c>
      <c r="D370" s="6">
        <v>445</v>
      </c>
      <c r="E370" s="6">
        <v>0</v>
      </c>
      <c r="F370" s="6">
        <v>0</v>
      </c>
      <c r="G370" s="94">
        <f t="shared" si="90"/>
        <v>445</v>
      </c>
      <c r="H370" s="93">
        <f t="shared" si="87"/>
        <v>445</v>
      </c>
      <c r="I370" s="155">
        <f t="shared" si="92"/>
        <v>0</v>
      </c>
      <c r="J370" s="35">
        <v>0</v>
      </c>
      <c r="K370" s="152"/>
    </row>
    <row r="371" spans="1:12" s="11" customFormat="1" ht="14.25" customHeight="1">
      <c r="A371" s="70" t="s">
        <v>222</v>
      </c>
      <c r="B371" s="70"/>
      <c r="C371" s="67" t="s">
        <v>223</v>
      </c>
      <c r="D371" s="65">
        <f>D372+D373+D374+D375+D376+D377+D378+D379+D380+D381+D382+D383+D384</f>
        <v>648000</v>
      </c>
      <c r="E371" s="65">
        <f aca="true" t="shared" si="93" ref="E371:J371">E372+E373+E374+E375+E376+E377+E378+E379+E380+E381+E382+E383+E384</f>
        <v>0</v>
      </c>
      <c r="F371" s="65">
        <f t="shared" si="93"/>
        <v>0</v>
      </c>
      <c r="G371" s="65">
        <f t="shared" si="93"/>
        <v>648000</v>
      </c>
      <c r="H371" s="65">
        <f t="shared" si="87"/>
        <v>648000</v>
      </c>
      <c r="I371" s="65">
        <f t="shared" si="93"/>
        <v>0</v>
      </c>
      <c r="J371" s="65">
        <f t="shared" si="93"/>
        <v>0</v>
      </c>
      <c r="L371" s="152"/>
    </row>
    <row r="372" spans="1:10" ht="15.75" customHeight="1">
      <c r="A372" s="45"/>
      <c r="B372" s="45" t="s">
        <v>155</v>
      </c>
      <c r="C372" s="30" t="s">
        <v>263</v>
      </c>
      <c r="D372" s="6">
        <v>427975</v>
      </c>
      <c r="E372" s="6">
        <v>0</v>
      </c>
      <c r="F372" s="6">
        <v>0</v>
      </c>
      <c r="G372" s="6">
        <f t="shared" si="90"/>
        <v>427975</v>
      </c>
      <c r="H372" s="93">
        <f t="shared" si="87"/>
        <v>427975</v>
      </c>
      <c r="I372" s="35">
        <f aca="true" t="shared" si="94" ref="I372:I384">G372-H372</f>
        <v>0</v>
      </c>
      <c r="J372" s="35">
        <v>0</v>
      </c>
    </row>
    <row r="373" spans="1:10" ht="13.5" customHeight="1">
      <c r="A373" s="1"/>
      <c r="B373" s="45" t="s">
        <v>157</v>
      </c>
      <c r="C373" s="30" t="s">
        <v>53</v>
      </c>
      <c r="D373" s="9">
        <v>36166</v>
      </c>
      <c r="E373" s="9">
        <v>0</v>
      </c>
      <c r="F373" s="9">
        <v>0</v>
      </c>
      <c r="G373" s="6">
        <f t="shared" si="90"/>
        <v>36166</v>
      </c>
      <c r="H373" s="93">
        <f t="shared" si="87"/>
        <v>36166</v>
      </c>
      <c r="I373" s="35">
        <f t="shared" si="94"/>
        <v>0</v>
      </c>
      <c r="J373" s="35">
        <v>0</v>
      </c>
    </row>
    <row r="374" spans="1:10" ht="12.75" customHeight="1">
      <c r="A374" s="2"/>
      <c r="B374" s="49" t="s">
        <v>68</v>
      </c>
      <c r="C374" s="30" t="s">
        <v>185</v>
      </c>
      <c r="D374" s="6">
        <v>78924</v>
      </c>
      <c r="E374" s="6">
        <v>0</v>
      </c>
      <c r="F374" s="6">
        <v>0</v>
      </c>
      <c r="G374" s="6">
        <f t="shared" si="90"/>
        <v>78924</v>
      </c>
      <c r="H374" s="93">
        <f t="shared" si="87"/>
        <v>78924</v>
      </c>
      <c r="I374" s="35">
        <f t="shared" si="94"/>
        <v>0</v>
      </c>
      <c r="J374" s="35">
        <v>0</v>
      </c>
    </row>
    <row r="375" spans="1:10" ht="14.25" customHeight="1">
      <c r="A375" s="45"/>
      <c r="B375" s="49" t="s">
        <v>159</v>
      </c>
      <c r="C375" s="30" t="s">
        <v>160</v>
      </c>
      <c r="D375" s="6">
        <v>13479</v>
      </c>
      <c r="E375" s="6">
        <v>0</v>
      </c>
      <c r="F375" s="6">
        <v>0</v>
      </c>
      <c r="G375" s="6">
        <f t="shared" si="90"/>
        <v>13479</v>
      </c>
      <c r="H375" s="93">
        <f t="shared" si="87"/>
        <v>13479</v>
      </c>
      <c r="I375" s="35">
        <f t="shared" si="94"/>
        <v>0</v>
      </c>
      <c r="J375" s="35">
        <v>0</v>
      </c>
    </row>
    <row r="376" spans="1:10" ht="14.25" customHeight="1">
      <c r="A376" s="45"/>
      <c r="B376" s="110" t="s">
        <v>283</v>
      </c>
      <c r="C376" s="15" t="s">
        <v>290</v>
      </c>
      <c r="D376" s="6">
        <v>6400</v>
      </c>
      <c r="E376" s="6">
        <v>0</v>
      </c>
      <c r="F376" s="6">
        <v>0</v>
      </c>
      <c r="G376" s="6">
        <f t="shared" si="90"/>
        <v>6400</v>
      </c>
      <c r="H376" s="93">
        <f t="shared" si="87"/>
        <v>6400</v>
      </c>
      <c r="I376" s="35">
        <f t="shared" si="94"/>
        <v>0</v>
      </c>
      <c r="J376" s="35">
        <v>0</v>
      </c>
    </row>
    <row r="377" spans="1:10" ht="15" customHeight="1">
      <c r="A377" s="45"/>
      <c r="B377" s="45" t="s">
        <v>186</v>
      </c>
      <c r="C377" s="30" t="s">
        <v>102</v>
      </c>
      <c r="D377" s="6">
        <v>13081</v>
      </c>
      <c r="E377" s="6">
        <v>0</v>
      </c>
      <c r="F377" s="6">
        <v>0</v>
      </c>
      <c r="G377" s="6">
        <f t="shared" si="90"/>
        <v>13081</v>
      </c>
      <c r="H377" s="93">
        <f t="shared" si="87"/>
        <v>13081</v>
      </c>
      <c r="I377" s="35">
        <f t="shared" si="94"/>
        <v>0</v>
      </c>
      <c r="J377" s="35">
        <v>0</v>
      </c>
    </row>
    <row r="378" spans="1:10" ht="15" customHeight="1">
      <c r="A378" s="45"/>
      <c r="B378" s="45" t="s">
        <v>172</v>
      </c>
      <c r="C378" s="30" t="s">
        <v>162</v>
      </c>
      <c r="D378" s="6">
        <v>30210</v>
      </c>
      <c r="E378" s="6">
        <v>0</v>
      </c>
      <c r="F378" s="6">
        <v>0</v>
      </c>
      <c r="G378" s="6">
        <f t="shared" si="90"/>
        <v>30210</v>
      </c>
      <c r="H378" s="93">
        <f t="shared" si="87"/>
        <v>30210</v>
      </c>
      <c r="I378" s="35">
        <f t="shared" si="94"/>
        <v>0</v>
      </c>
      <c r="J378" s="35">
        <v>0</v>
      </c>
    </row>
    <row r="379" spans="1:10" ht="15" customHeight="1">
      <c r="A379" s="45"/>
      <c r="B379" s="45" t="s">
        <v>153</v>
      </c>
      <c r="C379" s="30" t="s">
        <v>154</v>
      </c>
      <c r="D379" s="6">
        <v>24172</v>
      </c>
      <c r="E379" s="6">
        <v>0</v>
      </c>
      <c r="F379" s="6">
        <v>0</v>
      </c>
      <c r="G379" s="6">
        <f t="shared" si="90"/>
        <v>24172</v>
      </c>
      <c r="H379" s="93">
        <f t="shared" si="87"/>
        <v>24172</v>
      </c>
      <c r="I379" s="35">
        <f t="shared" si="94"/>
        <v>0</v>
      </c>
      <c r="J379" s="35">
        <v>0</v>
      </c>
    </row>
    <row r="380" spans="1:10" ht="14.25" customHeight="1">
      <c r="A380" s="45"/>
      <c r="B380" s="45" t="s">
        <v>187</v>
      </c>
      <c r="C380" s="30" t="s">
        <v>164</v>
      </c>
      <c r="D380" s="6">
        <v>2000</v>
      </c>
      <c r="E380" s="6">
        <v>0</v>
      </c>
      <c r="F380" s="6">
        <v>0</v>
      </c>
      <c r="G380" s="6">
        <f t="shared" si="90"/>
        <v>2000</v>
      </c>
      <c r="H380" s="93">
        <f t="shared" si="87"/>
        <v>2000</v>
      </c>
      <c r="I380" s="35">
        <f t="shared" si="94"/>
        <v>0</v>
      </c>
      <c r="J380" s="35">
        <v>0</v>
      </c>
    </row>
    <row r="381" spans="1:10" ht="14.25" customHeight="1">
      <c r="A381" s="45"/>
      <c r="B381" s="45" t="s">
        <v>211</v>
      </c>
      <c r="C381" s="30" t="s">
        <v>165</v>
      </c>
      <c r="D381" s="6">
        <v>0</v>
      </c>
      <c r="E381" s="6">
        <v>0</v>
      </c>
      <c r="F381" s="6">
        <v>0</v>
      </c>
      <c r="G381" s="6">
        <f t="shared" si="90"/>
        <v>0</v>
      </c>
      <c r="H381" s="93">
        <f t="shared" si="87"/>
        <v>0</v>
      </c>
      <c r="I381" s="35">
        <f t="shared" si="94"/>
        <v>0</v>
      </c>
      <c r="J381" s="35">
        <v>0</v>
      </c>
    </row>
    <row r="382" spans="1:10" ht="14.25" customHeight="1">
      <c r="A382" s="45"/>
      <c r="B382" s="45" t="s">
        <v>188</v>
      </c>
      <c r="C382" s="30" t="s">
        <v>166</v>
      </c>
      <c r="D382" s="6">
        <v>15593</v>
      </c>
      <c r="E382" s="6">
        <v>0</v>
      </c>
      <c r="F382" s="6">
        <v>0</v>
      </c>
      <c r="G382" s="6">
        <f t="shared" si="90"/>
        <v>15593</v>
      </c>
      <c r="H382" s="93">
        <f t="shared" si="87"/>
        <v>15593</v>
      </c>
      <c r="I382" s="35">
        <f t="shared" si="94"/>
        <v>0</v>
      </c>
      <c r="J382" s="35">
        <v>0</v>
      </c>
    </row>
    <row r="383" spans="1:10" ht="12.75" customHeight="1">
      <c r="A383" s="45"/>
      <c r="B383" s="45" t="s">
        <v>173</v>
      </c>
      <c r="C383" s="30" t="s">
        <v>174</v>
      </c>
      <c r="D383" s="6">
        <v>0</v>
      </c>
      <c r="E383" s="6">
        <v>0</v>
      </c>
      <c r="F383" s="6">
        <v>0</v>
      </c>
      <c r="G383" s="6">
        <f t="shared" si="90"/>
        <v>0</v>
      </c>
      <c r="H383" s="93">
        <f t="shared" si="87"/>
        <v>0</v>
      </c>
      <c r="I383" s="35">
        <f t="shared" si="94"/>
        <v>0</v>
      </c>
      <c r="J383" s="35">
        <v>0</v>
      </c>
    </row>
    <row r="384" spans="1:10" ht="15" customHeight="1">
      <c r="A384" s="45"/>
      <c r="B384" s="45" t="s">
        <v>189</v>
      </c>
      <c r="C384" s="30" t="s">
        <v>11</v>
      </c>
      <c r="D384" s="6">
        <v>0</v>
      </c>
      <c r="E384" s="6">
        <v>0</v>
      </c>
      <c r="F384" s="6">
        <v>0</v>
      </c>
      <c r="G384" s="6">
        <f t="shared" si="90"/>
        <v>0</v>
      </c>
      <c r="H384" s="93">
        <f t="shared" si="87"/>
        <v>0</v>
      </c>
      <c r="I384" s="35">
        <f t="shared" si="94"/>
        <v>0</v>
      </c>
      <c r="J384" s="35">
        <v>0</v>
      </c>
    </row>
    <row r="385" spans="1:10" s="11" customFormat="1" ht="24" customHeight="1">
      <c r="A385" s="83" t="s">
        <v>26</v>
      </c>
      <c r="B385" s="83"/>
      <c r="C385" s="51" t="s">
        <v>123</v>
      </c>
      <c r="D385" s="27">
        <f aca="true" t="shared" si="95" ref="D385:J385">D386+D400+D415+D430+D434+D439</f>
        <v>2932572</v>
      </c>
      <c r="E385" s="27">
        <f t="shared" si="95"/>
        <v>0</v>
      </c>
      <c r="F385" s="27">
        <f t="shared" si="95"/>
        <v>0</v>
      </c>
      <c r="G385" s="111">
        <f t="shared" si="90"/>
        <v>2932572</v>
      </c>
      <c r="H385" s="27">
        <f t="shared" si="87"/>
        <v>2932572</v>
      </c>
      <c r="I385" s="27">
        <f t="shared" si="95"/>
        <v>2931072</v>
      </c>
      <c r="J385" s="27">
        <f t="shared" si="95"/>
        <v>1500</v>
      </c>
    </row>
    <row r="386" spans="1:10" ht="23.25" customHeight="1">
      <c r="A386" s="70" t="s">
        <v>28</v>
      </c>
      <c r="B386" s="84"/>
      <c r="C386" s="67" t="s">
        <v>27</v>
      </c>
      <c r="D386" s="65">
        <f>D387+D388+D389+D390+D391+D392+D393+D394+D395+D396+D397+D398+D399</f>
        <v>1196668</v>
      </c>
      <c r="E386" s="65">
        <f>E387+E388+E389+E390+E391+E392+E393+E394+E395+E396+E397+E398+E399</f>
        <v>0</v>
      </c>
      <c r="F386" s="65">
        <f>F387+F388+F389+F390+F391+F392+F393+F394+F395+F396+F397+F398</f>
        <v>0</v>
      </c>
      <c r="G386" s="65">
        <f t="shared" si="90"/>
        <v>1196668</v>
      </c>
      <c r="H386" s="65">
        <f t="shared" si="87"/>
        <v>1196668</v>
      </c>
      <c r="I386" s="65">
        <f>I387+I388+I389+I390+I391+I392+I393+I394+I395+I396+I397+I398+I399</f>
        <v>1196668</v>
      </c>
      <c r="J386" s="65">
        <f>J387+J388+J389+J390+J391+J392+J393+J394+J395+J396+J397+J398</f>
        <v>0</v>
      </c>
    </row>
    <row r="387" spans="1:10" s="10" customFormat="1" ht="15.75" customHeight="1">
      <c r="A387" s="2"/>
      <c r="B387" s="2" t="s">
        <v>198</v>
      </c>
      <c r="C387" s="30" t="s">
        <v>96</v>
      </c>
      <c r="D387" s="9">
        <v>0</v>
      </c>
      <c r="E387" s="9">
        <v>0</v>
      </c>
      <c r="F387" s="9">
        <v>0</v>
      </c>
      <c r="G387" s="6">
        <f t="shared" si="90"/>
        <v>0</v>
      </c>
      <c r="H387" s="93">
        <f t="shared" si="87"/>
        <v>0</v>
      </c>
      <c r="I387" s="35">
        <f aca="true" t="shared" si="96" ref="I387:I399">G387</f>
        <v>0</v>
      </c>
      <c r="J387" s="9">
        <v>0</v>
      </c>
    </row>
    <row r="388" spans="1:10" ht="14.25" customHeight="1">
      <c r="A388" s="45"/>
      <c r="B388" s="45" t="s">
        <v>155</v>
      </c>
      <c r="C388" s="30" t="s">
        <v>263</v>
      </c>
      <c r="D388" s="6">
        <v>644387</v>
      </c>
      <c r="E388" s="6">
        <v>0</v>
      </c>
      <c r="F388" s="6">
        <v>0</v>
      </c>
      <c r="G388" s="6">
        <f t="shared" si="90"/>
        <v>644387</v>
      </c>
      <c r="H388" s="93">
        <f t="shared" si="87"/>
        <v>644387</v>
      </c>
      <c r="I388" s="35">
        <f t="shared" si="96"/>
        <v>644387</v>
      </c>
      <c r="J388" s="35">
        <v>0</v>
      </c>
    </row>
    <row r="389" spans="1:10" ht="15" customHeight="1">
      <c r="A389" s="45"/>
      <c r="B389" s="45" t="s">
        <v>157</v>
      </c>
      <c r="C389" s="30" t="s">
        <v>53</v>
      </c>
      <c r="D389" s="6">
        <v>45698</v>
      </c>
      <c r="E389" s="6">
        <v>0</v>
      </c>
      <c r="F389" s="6">
        <v>0</v>
      </c>
      <c r="G389" s="6">
        <f t="shared" si="90"/>
        <v>45698</v>
      </c>
      <c r="H389" s="93">
        <f t="shared" si="87"/>
        <v>45698</v>
      </c>
      <c r="I389" s="35">
        <f t="shared" si="96"/>
        <v>45698</v>
      </c>
      <c r="J389" s="35">
        <v>0</v>
      </c>
    </row>
    <row r="390" spans="1:10" ht="15" customHeight="1">
      <c r="A390" s="45"/>
      <c r="B390" s="49" t="s">
        <v>158</v>
      </c>
      <c r="C390" s="30" t="s">
        <v>185</v>
      </c>
      <c r="D390" s="6">
        <v>120500</v>
      </c>
      <c r="E390" s="6">
        <v>0</v>
      </c>
      <c r="F390" s="6">
        <v>0</v>
      </c>
      <c r="G390" s="6">
        <f t="shared" si="90"/>
        <v>120500</v>
      </c>
      <c r="H390" s="93">
        <f t="shared" si="87"/>
        <v>120500</v>
      </c>
      <c r="I390" s="35">
        <f t="shared" si="96"/>
        <v>120500</v>
      </c>
      <c r="J390" s="35">
        <v>0</v>
      </c>
    </row>
    <row r="391" spans="1:10" ht="15" customHeight="1">
      <c r="A391" s="45"/>
      <c r="B391" s="49" t="s">
        <v>159</v>
      </c>
      <c r="C391" s="30" t="s">
        <v>160</v>
      </c>
      <c r="D391" s="6">
        <v>17000</v>
      </c>
      <c r="E391" s="6">
        <v>0</v>
      </c>
      <c r="F391" s="6">
        <v>0</v>
      </c>
      <c r="G391" s="6">
        <f t="shared" si="90"/>
        <v>17000</v>
      </c>
      <c r="H391" s="93">
        <f t="shared" si="87"/>
        <v>17000</v>
      </c>
      <c r="I391" s="35">
        <f t="shared" si="96"/>
        <v>17000</v>
      </c>
      <c r="J391" s="35">
        <v>0</v>
      </c>
    </row>
    <row r="392" spans="1:10" ht="15" customHeight="1">
      <c r="A392" s="45"/>
      <c r="B392" s="49" t="s">
        <v>186</v>
      </c>
      <c r="C392" s="30" t="s">
        <v>102</v>
      </c>
      <c r="D392" s="6">
        <v>93252</v>
      </c>
      <c r="E392" s="6">
        <v>0</v>
      </c>
      <c r="F392" s="6">
        <v>0</v>
      </c>
      <c r="G392" s="6">
        <f t="shared" si="90"/>
        <v>93252</v>
      </c>
      <c r="H392" s="93">
        <f t="shared" si="87"/>
        <v>93252</v>
      </c>
      <c r="I392" s="35">
        <f t="shared" si="96"/>
        <v>93252</v>
      </c>
      <c r="J392" s="35">
        <v>0</v>
      </c>
    </row>
    <row r="393" spans="1:10" ht="14.25" customHeight="1">
      <c r="A393" s="45"/>
      <c r="B393" s="49" t="s">
        <v>203</v>
      </c>
      <c r="C393" s="30" t="s">
        <v>119</v>
      </c>
      <c r="D393" s="6">
        <v>62000</v>
      </c>
      <c r="E393" s="6">
        <v>0</v>
      </c>
      <c r="F393" s="6">
        <v>0</v>
      </c>
      <c r="G393" s="6">
        <f t="shared" si="90"/>
        <v>62000</v>
      </c>
      <c r="H393" s="93">
        <f t="shared" si="87"/>
        <v>62000</v>
      </c>
      <c r="I393" s="35">
        <f t="shared" si="96"/>
        <v>62000</v>
      </c>
      <c r="J393" s="35">
        <v>0</v>
      </c>
    </row>
    <row r="394" spans="1:10" ht="13.5" customHeight="1">
      <c r="A394" s="45"/>
      <c r="B394" s="49" t="s">
        <v>172</v>
      </c>
      <c r="C394" s="30" t="s">
        <v>162</v>
      </c>
      <c r="D394" s="6">
        <v>16400</v>
      </c>
      <c r="E394" s="6">
        <v>0</v>
      </c>
      <c r="F394" s="6">
        <v>0</v>
      </c>
      <c r="G394" s="6">
        <f t="shared" si="90"/>
        <v>16400</v>
      </c>
      <c r="H394" s="93">
        <f t="shared" si="87"/>
        <v>16400</v>
      </c>
      <c r="I394" s="35">
        <f t="shared" si="96"/>
        <v>16400</v>
      </c>
      <c r="J394" s="35">
        <v>0</v>
      </c>
    </row>
    <row r="395" spans="1:10" ht="15" customHeight="1">
      <c r="A395" s="45"/>
      <c r="B395" s="49" t="s">
        <v>153</v>
      </c>
      <c r="C395" s="30" t="s">
        <v>154</v>
      </c>
      <c r="D395" s="6">
        <v>46600</v>
      </c>
      <c r="E395" s="6">
        <v>0</v>
      </c>
      <c r="F395" s="6">
        <v>0</v>
      </c>
      <c r="G395" s="6">
        <f t="shared" si="90"/>
        <v>46600</v>
      </c>
      <c r="H395" s="93">
        <f t="shared" si="87"/>
        <v>46600</v>
      </c>
      <c r="I395" s="35">
        <f t="shared" si="96"/>
        <v>46600</v>
      </c>
      <c r="J395" s="35">
        <v>0</v>
      </c>
    </row>
    <row r="396" spans="1:10" ht="14.25" customHeight="1">
      <c r="A396" s="45"/>
      <c r="B396" s="49" t="s">
        <v>187</v>
      </c>
      <c r="C396" s="30" t="s">
        <v>164</v>
      </c>
      <c r="D396" s="6">
        <v>2500</v>
      </c>
      <c r="E396" s="6">
        <v>0</v>
      </c>
      <c r="F396" s="6">
        <v>0</v>
      </c>
      <c r="G396" s="6">
        <f t="shared" si="90"/>
        <v>2500</v>
      </c>
      <c r="H396" s="93">
        <f t="shared" si="87"/>
        <v>2500</v>
      </c>
      <c r="I396" s="35">
        <f t="shared" si="96"/>
        <v>2500</v>
      </c>
      <c r="J396" s="35">
        <v>0</v>
      </c>
    </row>
    <row r="397" spans="1:10" ht="15" customHeight="1">
      <c r="A397" s="45"/>
      <c r="B397" s="49" t="s">
        <v>211</v>
      </c>
      <c r="C397" s="30" t="s">
        <v>165</v>
      </c>
      <c r="D397" s="6">
        <v>1000</v>
      </c>
      <c r="E397" s="6">
        <v>0</v>
      </c>
      <c r="F397" s="6">
        <v>0</v>
      </c>
      <c r="G397" s="6">
        <f t="shared" si="90"/>
        <v>1000</v>
      </c>
      <c r="H397" s="93">
        <f t="shared" si="87"/>
        <v>1000</v>
      </c>
      <c r="I397" s="35">
        <f t="shared" si="96"/>
        <v>1000</v>
      </c>
      <c r="J397" s="35">
        <v>0</v>
      </c>
    </row>
    <row r="398" spans="1:10" ht="13.5" customHeight="1">
      <c r="A398" s="45"/>
      <c r="B398" s="49" t="s">
        <v>188</v>
      </c>
      <c r="C398" s="30" t="s">
        <v>166</v>
      </c>
      <c r="D398" s="6">
        <v>33920</v>
      </c>
      <c r="E398" s="6">
        <v>0</v>
      </c>
      <c r="F398" s="6">
        <v>0</v>
      </c>
      <c r="G398" s="6">
        <f t="shared" si="90"/>
        <v>33920</v>
      </c>
      <c r="H398" s="93">
        <f t="shared" si="87"/>
        <v>33920</v>
      </c>
      <c r="I398" s="35">
        <f t="shared" si="96"/>
        <v>33920</v>
      </c>
      <c r="J398" s="35">
        <v>0</v>
      </c>
    </row>
    <row r="399" spans="1:10" ht="13.5" customHeight="1">
      <c r="A399" s="45"/>
      <c r="B399" s="49" t="s">
        <v>189</v>
      </c>
      <c r="C399" s="30" t="s">
        <v>11</v>
      </c>
      <c r="D399" s="6">
        <v>113411</v>
      </c>
      <c r="E399" s="6">
        <v>0</v>
      </c>
      <c r="F399" s="6">
        <v>0</v>
      </c>
      <c r="G399" s="6">
        <f t="shared" si="90"/>
        <v>113411</v>
      </c>
      <c r="H399" s="93">
        <v>0</v>
      </c>
      <c r="I399" s="35">
        <f t="shared" si="96"/>
        <v>113411</v>
      </c>
      <c r="J399" s="35"/>
    </row>
    <row r="400" spans="1:10" ht="14.25" customHeight="1">
      <c r="A400" s="70" t="s">
        <v>29</v>
      </c>
      <c r="B400" s="84"/>
      <c r="C400" s="67" t="s">
        <v>124</v>
      </c>
      <c r="D400" s="65">
        <f aca="true" t="shared" si="97" ref="D400:I400">D401+D402+D403+D404+D405+D406+D407+D408+D409+D410+D411+D412+D413+D414</f>
        <v>410000</v>
      </c>
      <c r="E400" s="65">
        <f t="shared" si="97"/>
        <v>0</v>
      </c>
      <c r="F400" s="65">
        <f t="shared" si="97"/>
        <v>0</v>
      </c>
      <c r="G400" s="65">
        <f t="shared" si="90"/>
        <v>410000</v>
      </c>
      <c r="H400" s="65">
        <f t="shared" si="97"/>
        <v>0</v>
      </c>
      <c r="I400" s="65">
        <f t="shared" si="97"/>
        <v>410000</v>
      </c>
      <c r="J400" s="65">
        <f>J401+J402+J403+J404+J405+J407+J408+J409+J410+J411+J412+J413+J414</f>
        <v>0</v>
      </c>
    </row>
    <row r="401" spans="1:10" s="10" customFormat="1" ht="14.25" customHeight="1">
      <c r="A401" s="2"/>
      <c r="B401" s="2" t="s">
        <v>198</v>
      </c>
      <c r="C401" s="30" t="s">
        <v>96</v>
      </c>
      <c r="D401" s="9">
        <v>1200</v>
      </c>
      <c r="E401" s="9">
        <v>0</v>
      </c>
      <c r="F401" s="9">
        <v>0</v>
      </c>
      <c r="G401" s="6">
        <f t="shared" si="90"/>
        <v>1200</v>
      </c>
      <c r="H401" s="9">
        <v>0</v>
      </c>
      <c r="I401" s="35">
        <f aca="true" t="shared" si="98" ref="I401:I414">G401</f>
        <v>1200</v>
      </c>
      <c r="J401" s="9">
        <v>0</v>
      </c>
    </row>
    <row r="402" spans="1:10" ht="12.75" customHeight="1">
      <c r="A402" s="45"/>
      <c r="B402" s="45" t="s">
        <v>155</v>
      </c>
      <c r="C402" s="30" t="s">
        <v>67</v>
      </c>
      <c r="D402" s="9">
        <v>279632</v>
      </c>
      <c r="E402" s="9">
        <v>0</v>
      </c>
      <c r="F402" s="9">
        <v>0</v>
      </c>
      <c r="G402" s="6">
        <f t="shared" si="90"/>
        <v>279632</v>
      </c>
      <c r="H402" s="6">
        <v>0</v>
      </c>
      <c r="I402" s="35">
        <f t="shared" si="98"/>
        <v>279632</v>
      </c>
      <c r="J402" s="35">
        <v>0</v>
      </c>
    </row>
    <row r="403" spans="1:10" ht="13.5" customHeight="1">
      <c r="A403" s="45"/>
      <c r="B403" s="45" t="s">
        <v>157</v>
      </c>
      <c r="C403" s="30" t="s">
        <v>53</v>
      </c>
      <c r="D403" s="6">
        <v>22265</v>
      </c>
      <c r="E403" s="6">
        <v>0</v>
      </c>
      <c r="F403" s="6">
        <v>0</v>
      </c>
      <c r="G403" s="6">
        <f t="shared" si="90"/>
        <v>22265</v>
      </c>
      <c r="H403" s="6">
        <v>0</v>
      </c>
      <c r="I403" s="35">
        <f t="shared" si="98"/>
        <v>22265</v>
      </c>
      <c r="J403" s="35">
        <v>0</v>
      </c>
    </row>
    <row r="404" spans="1:10" ht="14.25" customHeight="1">
      <c r="A404" s="45"/>
      <c r="B404" s="49" t="s">
        <v>68</v>
      </c>
      <c r="C404" s="30" t="s">
        <v>185</v>
      </c>
      <c r="D404" s="6">
        <v>53526</v>
      </c>
      <c r="E404" s="6">
        <v>0</v>
      </c>
      <c r="F404" s="6">
        <v>0</v>
      </c>
      <c r="G404" s="6">
        <f t="shared" si="90"/>
        <v>53526</v>
      </c>
      <c r="H404" s="6">
        <v>0</v>
      </c>
      <c r="I404" s="35">
        <f t="shared" si="98"/>
        <v>53526</v>
      </c>
      <c r="J404" s="35">
        <v>0</v>
      </c>
    </row>
    <row r="405" spans="1:10" ht="14.25" customHeight="1">
      <c r="A405" s="45"/>
      <c r="B405" s="49" t="s">
        <v>159</v>
      </c>
      <c r="C405" s="30" t="s">
        <v>160</v>
      </c>
      <c r="D405" s="6">
        <v>7397</v>
      </c>
      <c r="E405" s="6">
        <v>0</v>
      </c>
      <c r="F405" s="6">
        <v>0</v>
      </c>
      <c r="G405" s="6">
        <f t="shared" si="90"/>
        <v>7397</v>
      </c>
      <c r="H405" s="6">
        <v>0</v>
      </c>
      <c r="I405" s="35">
        <f t="shared" si="98"/>
        <v>7397</v>
      </c>
      <c r="J405" s="35">
        <v>0</v>
      </c>
    </row>
    <row r="406" spans="1:10" ht="14.25" customHeight="1">
      <c r="A406" s="45"/>
      <c r="B406" s="49" t="s">
        <v>283</v>
      </c>
      <c r="C406" s="30" t="s">
        <v>290</v>
      </c>
      <c r="D406" s="6">
        <v>1000</v>
      </c>
      <c r="E406" s="6">
        <v>0</v>
      </c>
      <c r="F406" s="6">
        <v>0</v>
      </c>
      <c r="G406" s="6">
        <f t="shared" si="90"/>
        <v>1000</v>
      </c>
      <c r="H406" s="6">
        <v>0</v>
      </c>
      <c r="I406" s="6">
        <f>G406</f>
        <v>1000</v>
      </c>
      <c r="J406" s="35">
        <v>0</v>
      </c>
    </row>
    <row r="407" spans="1:10" ht="15" customHeight="1">
      <c r="A407" s="45"/>
      <c r="B407" s="49" t="s">
        <v>186</v>
      </c>
      <c r="C407" s="30" t="s">
        <v>102</v>
      </c>
      <c r="D407" s="6">
        <v>14255</v>
      </c>
      <c r="E407" s="6">
        <v>0</v>
      </c>
      <c r="F407" s="6">
        <v>0</v>
      </c>
      <c r="G407" s="6">
        <f t="shared" si="90"/>
        <v>14255</v>
      </c>
      <c r="H407" s="6">
        <v>0</v>
      </c>
      <c r="I407" s="6">
        <f>G407</f>
        <v>14255</v>
      </c>
      <c r="J407" s="35">
        <v>0</v>
      </c>
    </row>
    <row r="408" spans="1:10" ht="15.75" customHeight="1">
      <c r="A408" s="45"/>
      <c r="B408" s="49" t="s">
        <v>110</v>
      </c>
      <c r="C408" s="30" t="s">
        <v>125</v>
      </c>
      <c r="D408" s="6">
        <v>1500</v>
      </c>
      <c r="E408" s="6">
        <v>0</v>
      </c>
      <c r="F408" s="6">
        <v>0</v>
      </c>
      <c r="G408" s="6">
        <f t="shared" si="90"/>
        <v>1500</v>
      </c>
      <c r="H408" s="6">
        <v>0</v>
      </c>
      <c r="I408" s="35">
        <f t="shared" si="98"/>
        <v>1500</v>
      </c>
      <c r="J408" s="35">
        <v>0</v>
      </c>
    </row>
    <row r="409" spans="1:10" ht="14.25" customHeight="1">
      <c r="A409" s="45"/>
      <c r="B409" s="49" t="s">
        <v>172</v>
      </c>
      <c r="C409" s="30" t="s">
        <v>162</v>
      </c>
      <c r="D409" s="6">
        <v>3900</v>
      </c>
      <c r="E409" s="6">
        <v>0</v>
      </c>
      <c r="F409" s="6">
        <v>0</v>
      </c>
      <c r="G409" s="6">
        <f t="shared" si="90"/>
        <v>3900</v>
      </c>
      <c r="H409" s="6">
        <v>0</v>
      </c>
      <c r="I409" s="35">
        <f t="shared" si="98"/>
        <v>3900</v>
      </c>
      <c r="J409" s="35">
        <v>0</v>
      </c>
    </row>
    <row r="410" spans="1:10" ht="16.5" customHeight="1">
      <c r="A410" s="45"/>
      <c r="B410" s="49" t="s">
        <v>153</v>
      </c>
      <c r="C410" s="30" t="s">
        <v>154</v>
      </c>
      <c r="D410" s="6">
        <v>5000</v>
      </c>
      <c r="E410" s="6">
        <v>0</v>
      </c>
      <c r="F410" s="6">
        <v>0</v>
      </c>
      <c r="G410" s="6">
        <f t="shared" si="90"/>
        <v>5000</v>
      </c>
      <c r="H410" s="6">
        <v>0</v>
      </c>
      <c r="I410" s="35">
        <f t="shared" si="98"/>
        <v>5000</v>
      </c>
      <c r="J410" s="35">
        <v>0</v>
      </c>
    </row>
    <row r="411" spans="1:10" ht="15.75" customHeight="1">
      <c r="A411" s="45"/>
      <c r="B411" s="49" t="s">
        <v>285</v>
      </c>
      <c r="C411" s="30" t="s">
        <v>286</v>
      </c>
      <c r="D411" s="6">
        <v>2300</v>
      </c>
      <c r="E411" s="6">
        <v>0</v>
      </c>
      <c r="F411" s="6">
        <v>0</v>
      </c>
      <c r="G411" s="6">
        <f t="shared" si="90"/>
        <v>2300</v>
      </c>
      <c r="H411" s="6">
        <v>0</v>
      </c>
      <c r="I411" s="35">
        <f t="shared" si="98"/>
        <v>2300</v>
      </c>
      <c r="J411" s="35">
        <v>0</v>
      </c>
    </row>
    <row r="412" spans="1:10" ht="15" customHeight="1">
      <c r="A412" s="45"/>
      <c r="B412" s="45" t="s">
        <v>187</v>
      </c>
      <c r="C412" s="15" t="s">
        <v>164</v>
      </c>
      <c r="D412" s="6">
        <v>2000</v>
      </c>
      <c r="E412" s="6">
        <v>0</v>
      </c>
      <c r="F412" s="6">
        <v>0</v>
      </c>
      <c r="G412" s="6">
        <f t="shared" si="90"/>
        <v>2000</v>
      </c>
      <c r="H412" s="6">
        <v>0</v>
      </c>
      <c r="I412" s="35">
        <f t="shared" si="98"/>
        <v>2000</v>
      </c>
      <c r="J412" s="35">
        <v>0</v>
      </c>
    </row>
    <row r="413" spans="1:10" ht="15" customHeight="1">
      <c r="A413" s="45"/>
      <c r="B413" s="45" t="s">
        <v>188</v>
      </c>
      <c r="C413" s="15" t="s">
        <v>166</v>
      </c>
      <c r="D413" s="6">
        <v>14922</v>
      </c>
      <c r="E413" s="6">
        <v>0</v>
      </c>
      <c r="F413" s="6">
        <v>0</v>
      </c>
      <c r="G413" s="6">
        <f t="shared" si="90"/>
        <v>14922</v>
      </c>
      <c r="H413" s="6">
        <v>0</v>
      </c>
      <c r="I413" s="35">
        <f t="shared" si="98"/>
        <v>14922</v>
      </c>
      <c r="J413" s="35">
        <v>0</v>
      </c>
    </row>
    <row r="414" spans="1:10" ht="14.25" customHeight="1">
      <c r="A414" s="45"/>
      <c r="B414" s="45" t="s">
        <v>173</v>
      </c>
      <c r="C414" s="15" t="s">
        <v>174</v>
      </c>
      <c r="D414" s="6">
        <v>1103</v>
      </c>
      <c r="E414" s="6">
        <v>0</v>
      </c>
      <c r="F414" s="6">
        <v>0</v>
      </c>
      <c r="G414" s="6">
        <f t="shared" si="90"/>
        <v>1103</v>
      </c>
      <c r="H414" s="6">
        <v>0</v>
      </c>
      <c r="I414" s="35">
        <f t="shared" si="98"/>
        <v>1103</v>
      </c>
      <c r="J414" s="35">
        <v>0</v>
      </c>
    </row>
    <row r="415" spans="1:10" ht="15.75" customHeight="1">
      <c r="A415" s="70" t="s">
        <v>31</v>
      </c>
      <c r="B415" s="70"/>
      <c r="C415" s="67" t="s">
        <v>30</v>
      </c>
      <c r="D415" s="65">
        <f aca="true" t="shared" si="99" ref="D415:J415">D416+D417+D418+D419+D420+D422+D423+D424+D425+D426+D427+D428+D421+D429</f>
        <v>974863</v>
      </c>
      <c r="E415" s="65">
        <f t="shared" si="99"/>
        <v>0</v>
      </c>
      <c r="F415" s="65">
        <f t="shared" si="99"/>
        <v>0</v>
      </c>
      <c r="G415" s="65">
        <f t="shared" si="90"/>
        <v>974863</v>
      </c>
      <c r="H415" s="65">
        <f t="shared" si="99"/>
        <v>0</v>
      </c>
      <c r="I415" s="65">
        <f t="shared" si="99"/>
        <v>974863</v>
      </c>
      <c r="J415" s="65">
        <f t="shared" si="99"/>
        <v>0</v>
      </c>
    </row>
    <row r="416" spans="1:10" s="10" customFormat="1" ht="13.5" customHeight="1">
      <c r="A416" s="2"/>
      <c r="B416" s="2" t="s">
        <v>198</v>
      </c>
      <c r="C416" s="15" t="s">
        <v>118</v>
      </c>
      <c r="D416" s="9">
        <v>500</v>
      </c>
      <c r="E416" s="9">
        <v>0</v>
      </c>
      <c r="F416" s="9">
        <v>0</v>
      </c>
      <c r="G416" s="6">
        <f t="shared" si="90"/>
        <v>500</v>
      </c>
      <c r="H416" s="9">
        <v>0</v>
      </c>
      <c r="I416" s="35">
        <f aca="true" t="shared" si="100" ref="I416:I427">G416</f>
        <v>500</v>
      </c>
      <c r="J416" s="9">
        <v>0</v>
      </c>
    </row>
    <row r="417" spans="1:10" ht="14.25" customHeight="1">
      <c r="A417" s="45"/>
      <c r="B417" s="45" t="s">
        <v>155</v>
      </c>
      <c r="C417" s="15" t="s">
        <v>263</v>
      </c>
      <c r="D417" s="6">
        <v>461401</v>
      </c>
      <c r="E417" s="6">
        <v>0</v>
      </c>
      <c r="F417" s="6">
        <v>0</v>
      </c>
      <c r="G417" s="6">
        <f t="shared" si="90"/>
        <v>461401</v>
      </c>
      <c r="H417" s="6">
        <v>0</v>
      </c>
      <c r="I417" s="35">
        <f t="shared" si="100"/>
        <v>461401</v>
      </c>
      <c r="J417" s="35">
        <v>0</v>
      </c>
    </row>
    <row r="418" spans="1:10" ht="15" customHeight="1">
      <c r="A418" s="45"/>
      <c r="B418" s="45" t="s">
        <v>157</v>
      </c>
      <c r="C418" s="15" t="s">
        <v>53</v>
      </c>
      <c r="D418" s="9">
        <v>35184</v>
      </c>
      <c r="E418" s="9">
        <v>0</v>
      </c>
      <c r="F418" s="9">
        <v>0</v>
      </c>
      <c r="G418" s="6">
        <f t="shared" si="90"/>
        <v>35184</v>
      </c>
      <c r="H418" s="6">
        <v>0</v>
      </c>
      <c r="I418" s="35">
        <f t="shared" si="100"/>
        <v>35184</v>
      </c>
      <c r="J418" s="35">
        <v>0</v>
      </c>
    </row>
    <row r="419" spans="1:10" ht="15" customHeight="1">
      <c r="A419" s="45"/>
      <c r="B419" s="49" t="s">
        <v>68</v>
      </c>
      <c r="C419" s="15" t="s">
        <v>60</v>
      </c>
      <c r="D419" s="9">
        <v>86157</v>
      </c>
      <c r="E419" s="9">
        <v>0</v>
      </c>
      <c r="F419" s="9">
        <v>0</v>
      </c>
      <c r="G419" s="6">
        <f t="shared" si="90"/>
        <v>86157</v>
      </c>
      <c r="H419" s="6">
        <v>0</v>
      </c>
      <c r="I419" s="35">
        <f t="shared" si="100"/>
        <v>86157</v>
      </c>
      <c r="J419" s="35">
        <v>0</v>
      </c>
    </row>
    <row r="420" spans="1:10" ht="13.5" customHeight="1">
      <c r="A420" s="45"/>
      <c r="B420" s="49" t="s">
        <v>159</v>
      </c>
      <c r="C420" s="15" t="s">
        <v>160</v>
      </c>
      <c r="D420" s="9">
        <v>11954</v>
      </c>
      <c r="E420" s="9">
        <v>0</v>
      </c>
      <c r="F420" s="9">
        <v>0</v>
      </c>
      <c r="G420" s="6">
        <f t="shared" si="90"/>
        <v>11954</v>
      </c>
      <c r="H420" s="6">
        <v>0</v>
      </c>
      <c r="I420" s="35">
        <f t="shared" si="100"/>
        <v>11954</v>
      </c>
      <c r="J420" s="35">
        <v>0</v>
      </c>
    </row>
    <row r="421" spans="1:10" ht="13.5" customHeight="1">
      <c r="A421" s="45"/>
      <c r="B421" s="49" t="s">
        <v>283</v>
      </c>
      <c r="C421" s="15" t="s">
        <v>290</v>
      </c>
      <c r="D421" s="9">
        <v>8804</v>
      </c>
      <c r="E421" s="9">
        <v>0</v>
      </c>
      <c r="F421" s="9">
        <v>0</v>
      </c>
      <c r="G421" s="6">
        <f aca="true" t="shared" si="101" ref="G421:G450">D421+E421-F421</f>
        <v>8804</v>
      </c>
      <c r="H421" s="6">
        <v>0</v>
      </c>
      <c r="I421" s="35">
        <f t="shared" si="100"/>
        <v>8804</v>
      </c>
      <c r="J421" s="35">
        <v>0</v>
      </c>
    </row>
    <row r="422" spans="1:10" ht="13.5" customHeight="1">
      <c r="A422" s="45"/>
      <c r="B422" s="49" t="s">
        <v>186</v>
      </c>
      <c r="C422" s="15" t="s">
        <v>102</v>
      </c>
      <c r="D422" s="9">
        <v>218989</v>
      </c>
      <c r="E422" s="9">
        <v>0</v>
      </c>
      <c r="F422" s="9">
        <v>0</v>
      </c>
      <c r="G422" s="6">
        <f t="shared" si="101"/>
        <v>218989</v>
      </c>
      <c r="H422" s="6">
        <v>0</v>
      </c>
      <c r="I422" s="35">
        <f t="shared" si="100"/>
        <v>218989</v>
      </c>
      <c r="J422" s="35">
        <v>0</v>
      </c>
    </row>
    <row r="423" spans="1:10" ht="14.25" customHeight="1">
      <c r="A423" s="45"/>
      <c r="B423" s="49" t="s">
        <v>172</v>
      </c>
      <c r="C423" s="15" t="s">
        <v>162</v>
      </c>
      <c r="D423" s="9">
        <v>76740</v>
      </c>
      <c r="E423" s="9">
        <v>0</v>
      </c>
      <c r="F423" s="9">
        <v>0</v>
      </c>
      <c r="G423" s="6">
        <f t="shared" si="101"/>
        <v>76740</v>
      </c>
      <c r="H423" s="6">
        <v>0</v>
      </c>
      <c r="I423" s="35">
        <f t="shared" si="100"/>
        <v>76740</v>
      </c>
      <c r="J423" s="35">
        <v>0</v>
      </c>
    </row>
    <row r="424" spans="1:10" ht="14.25" customHeight="1">
      <c r="A424" s="45"/>
      <c r="B424" s="49" t="s">
        <v>153</v>
      </c>
      <c r="C424" s="15" t="s">
        <v>154</v>
      </c>
      <c r="D424" s="9">
        <v>45090</v>
      </c>
      <c r="E424" s="9">
        <v>0</v>
      </c>
      <c r="F424" s="9">
        <v>0</v>
      </c>
      <c r="G424" s="6">
        <f t="shared" si="101"/>
        <v>45090</v>
      </c>
      <c r="H424" s="6">
        <v>0</v>
      </c>
      <c r="I424" s="35">
        <f t="shared" si="100"/>
        <v>45090</v>
      </c>
      <c r="J424" s="35">
        <v>0</v>
      </c>
    </row>
    <row r="425" spans="1:10" ht="15" customHeight="1">
      <c r="A425" s="45"/>
      <c r="B425" s="45" t="s">
        <v>188</v>
      </c>
      <c r="C425" s="6" t="s">
        <v>166</v>
      </c>
      <c r="D425" s="9">
        <v>25898</v>
      </c>
      <c r="E425" s="9">
        <v>0</v>
      </c>
      <c r="F425" s="9">
        <v>0</v>
      </c>
      <c r="G425" s="6">
        <f t="shared" si="101"/>
        <v>25898</v>
      </c>
      <c r="H425" s="6">
        <v>0</v>
      </c>
      <c r="I425" s="35">
        <f t="shared" si="100"/>
        <v>25898</v>
      </c>
      <c r="J425" s="35">
        <v>0</v>
      </c>
    </row>
    <row r="426" spans="1:10" ht="13.5" customHeight="1">
      <c r="A426" s="45"/>
      <c r="B426" s="45" t="s">
        <v>173</v>
      </c>
      <c r="C426" s="6" t="s">
        <v>174</v>
      </c>
      <c r="D426" s="9">
        <v>4146</v>
      </c>
      <c r="E426" s="9">
        <v>0</v>
      </c>
      <c r="F426" s="9">
        <v>0</v>
      </c>
      <c r="G426" s="6">
        <f t="shared" si="101"/>
        <v>4146</v>
      </c>
      <c r="H426" s="6">
        <v>0</v>
      </c>
      <c r="I426" s="35">
        <f t="shared" si="100"/>
        <v>4146</v>
      </c>
      <c r="J426" s="35">
        <v>0</v>
      </c>
    </row>
    <row r="427" spans="1:10" ht="13.5" customHeight="1">
      <c r="A427" s="45"/>
      <c r="B427" s="45" t="s">
        <v>213</v>
      </c>
      <c r="C427" s="6" t="s">
        <v>258</v>
      </c>
      <c r="D427" s="9">
        <v>0</v>
      </c>
      <c r="E427" s="9">
        <v>0</v>
      </c>
      <c r="F427" s="9">
        <v>0</v>
      </c>
      <c r="G427" s="6">
        <f t="shared" si="101"/>
        <v>0</v>
      </c>
      <c r="H427" s="6">
        <v>0</v>
      </c>
      <c r="I427" s="35">
        <f t="shared" si="100"/>
        <v>0</v>
      </c>
      <c r="J427" s="35">
        <v>0</v>
      </c>
    </row>
    <row r="428" spans="1:10" ht="13.5" customHeight="1">
      <c r="A428" s="45"/>
      <c r="B428" s="45" t="s">
        <v>321</v>
      </c>
      <c r="C428" s="6" t="s">
        <v>258</v>
      </c>
      <c r="D428" s="9">
        <v>0</v>
      </c>
      <c r="E428" s="9">
        <v>0</v>
      </c>
      <c r="F428" s="9">
        <v>0</v>
      </c>
      <c r="G428" s="6">
        <f t="shared" si="101"/>
        <v>0</v>
      </c>
      <c r="H428" s="6">
        <v>0</v>
      </c>
      <c r="I428" s="35">
        <f>G428</f>
        <v>0</v>
      </c>
      <c r="J428" s="35">
        <v>0</v>
      </c>
    </row>
    <row r="429" spans="1:10" ht="13.5" customHeight="1">
      <c r="A429" s="45"/>
      <c r="B429" s="45" t="s">
        <v>250</v>
      </c>
      <c r="C429" s="6" t="s">
        <v>258</v>
      </c>
      <c r="D429" s="9">
        <v>0</v>
      </c>
      <c r="E429" s="9">
        <v>0</v>
      </c>
      <c r="F429" s="9">
        <v>0</v>
      </c>
      <c r="G429" s="6">
        <f t="shared" si="101"/>
        <v>0</v>
      </c>
      <c r="H429" s="6">
        <v>0</v>
      </c>
      <c r="I429" s="35">
        <f>G429</f>
        <v>0</v>
      </c>
      <c r="J429" s="35">
        <v>0</v>
      </c>
    </row>
    <row r="430" spans="1:10" ht="15" customHeight="1">
      <c r="A430" s="70" t="s">
        <v>41</v>
      </c>
      <c r="B430" s="85"/>
      <c r="C430" s="67" t="s">
        <v>126</v>
      </c>
      <c r="D430" s="65">
        <f aca="true" t="shared" si="102" ref="D430:J430">D431+D432+D433</f>
        <v>321598</v>
      </c>
      <c r="E430" s="65">
        <f t="shared" si="102"/>
        <v>0</v>
      </c>
      <c r="F430" s="65">
        <f t="shared" si="102"/>
        <v>0</v>
      </c>
      <c r="G430" s="65">
        <f t="shared" si="101"/>
        <v>321598</v>
      </c>
      <c r="H430" s="65">
        <f t="shared" si="102"/>
        <v>0</v>
      </c>
      <c r="I430" s="65">
        <f t="shared" si="102"/>
        <v>321598</v>
      </c>
      <c r="J430" s="65">
        <f t="shared" si="102"/>
        <v>0</v>
      </c>
    </row>
    <row r="431" spans="1:10" ht="15.75" customHeight="1">
      <c r="A431" s="45"/>
      <c r="B431" s="49" t="s">
        <v>127</v>
      </c>
      <c r="C431" s="15" t="s">
        <v>312</v>
      </c>
      <c r="D431" s="9">
        <v>6000</v>
      </c>
      <c r="E431" s="9">
        <v>0</v>
      </c>
      <c r="F431" s="9">
        <v>0</v>
      </c>
      <c r="G431" s="6">
        <f t="shared" si="101"/>
        <v>6000</v>
      </c>
      <c r="H431" s="6">
        <v>0</v>
      </c>
      <c r="I431" s="35">
        <f>G431</f>
        <v>6000</v>
      </c>
      <c r="J431" s="35">
        <v>0</v>
      </c>
    </row>
    <row r="432" spans="1:10" ht="15.75" customHeight="1">
      <c r="A432" s="45"/>
      <c r="B432" s="49" t="s">
        <v>313</v>
      </c>
      <c r="C432" s="15" t="s">
        <v>312</v>
      </c>
      <c r="D432" s="9">
        <v>214607</v>
      </c>
      <c r="E432" s="9">
        <v>0</v>
      </c>
      <c r="F432" s="9">
        <v>0</v>
      </c>
      <c r="G432" s="6">
        <f t="shared" si="101"/>
        <v>214607</v>
      </c>
      <c r="H432" s="6">
        <v>0</v>
      </c>
      <c r="I432" s="35">
        <f>G432</f>
        <v>214607</v>
      </c>
      <c r="J432" s="35">
        <v>0</v>
      </c>
    </row>
    <row r="433" spans="1:10" ht="15.75" customHeight="1">
      <c r="A433" s="45"/>
      <c r="B433" s="49" t="s">
        <v>326</v>
      </c>
      <c r="C433" s="15" t="s">
        <v>312</v>
      </c>
      <c r="D433" s="9">
        <v>100991</v>
      </c>
      <c r="E433" s="9">
        <v>0</v>
      </c>
      <c r="F433" s="9">
        <v>0</v>
      </c>
      <c r="G433" s="6">
        <f t="shared" si="101"/>
        <v>100991</v>
      </c>
      <c r="H433" s="6">
        <v>0</v>
      </c>
      <c r="I433" s="35">
        <f>G433</f>
        <v>100991</v>
      </c>
      <c r="J433" s="35">
        <v>0</v>
      </c>
    </row>
    <row r="434" spans="1:10" ht="14.25" customHeight="1">
      <c r="A434" s="70" t="s">
        <v>128</v>
      </c>
      <c r="B434" s="70"/>
      <c r="C434" s="67" t="s">
        <v>129</v>
      </c>
      <c r="D434" s="65">
        <f aca="true" t="shared" si="103" ref="D434:J434">D435+D436+D437+D438</f>
        <v>3900</v>
      </c>
      <c r="E434" s="65">
        <f t="shared" si="103"/>
        <v>0</v>
      </c>
      <c r="F434" s="65">
        <f t="shared" si="103"/>
        <v>0</v>
      </c>
      <c r="G434" s="65">
        <f t="shared" si="101"/>
        <v>3900</v>
      </c>
      <c r="H434" s="65">
        <f t="shared" si="103"/>
        <v>0</v>
      </c>
      <c r="I434" s="65">
        <f t="shared" si="103"/>
        <v>2400</v>
      </c>
      <c r="J434" s="65">
        <f t="shared" si="103"/>
        <v>1500</v>
      </c>
    </row>
    <row r="435" spans="1:10" ht="22.5" customHeight="1">
      <c r="A435" s="45"/>
      <c r="B435" s="45" t="s">
        <v>193</v>
      </c>
      <c r="C435" s="15" t="s">
        <v>256</v>
      </c>
      <c r="D435" s="9">
        <v>1500</v>
      </c>
      <c r="E435" s="9">
        <v>0</v>
      </c>
      <c r="F435" s="9">
        <v>0</v>
      </c>
      <c r="G435" s="6">
        <f t="shared" si="101"/>
        <v>1500</v>
      </c>
      <c r="H435" s="6">
        <v>0</v>
      </c>
      <c r="I435" s="35">
        <v>0</v>
      </c>
      <c r="J435" s="35">
        <f>G435</f>
        <v>1500</v>
      </c>
    </row>
    <row r="436" spans="1:10" ht="15.75" customHeight="1">
      <c r="A436" s="45"/>
      <c r="B436" s="45" t="s">
        <v>283</v>
      </c>
      <c r="C436" s="15" t="s">
        <v>290</v>
      </c>
      <c r="D436" s="9">
        <v>1400</v>
      </c>
      <c r="E436" s="9">
        <v>0</v>
      </c>
      <c r="F436" s="9">
        <v>0</v>
      </c>
      <c r="G436" s="6">
        <f t="shared" si="101"/>
        <v>1400</v>
      </c>
      <c r="H436" s="6">
        <v>0</v>
      </c>
      <c r="I436" s="35">
        <f>G436</f>
        <v>1400</v>
      </c>
      <c r="J436" s="35">
        <v>0</v>
      </c>
    </row>
    <row r="437" spans="1:10" ht="15" customHeight="1">
      <c r="A437" s="45"/>
      <c r="B437" s="45" t="s">
        <v>186</v>
      </c>
      <c r="C437" s="15" t="s">
        <v>63</v>
      </c>
      <c r="D437" s="9">
        <v>600</v>
      </c>
      <c r="E437" s="9">
        <v>0</v>
      </c>
      <c r="F437" s="9">
        <v>0</v>
      </c>
      <c r="G437" s="6">
        <f t="shared" si="101"/>
        <v>600</v>
      </c>
      <c r="H437" s="6">
        <v>0</v>
      </c>
      <c r="I437" s="35">
        <f>G437</f>
        <v>600</v>
      </c>
      <c r="J437" s="35">
        <v>0</v>
      </c>
    </row>
    <row r="438" spans="1:10" ht="15" customHeight="1">
      <c r="A438" s="45"/>
      <c r="B438" s="45" t="s">
        <v>153</v>
      </c>
      <c r="C438" s="15" t="s">
        <v>54</v>
      </c>
      <c r="D438" s="9">
        <v>400</v>
      </c>
      <c r="E438" s="9">
        <v>0</v>
      </c>
      <c r="F438" s="9">
        <v>0</v>
      </c>
      <c r="G438" s="6">
        <f t="shared" si="101"/>
        <v>400</v>
      </c>
      <c r="H438" s="6">
        <v>0</v>
      </c>
      <c r="I438" s="35">
        <f>G438</f>
        <v>400</v>
      </c>
      <c r="J438" s="35">
        <v>0</v>
      </c>
    </row>
    <row r="439" spans="1:10" ht="16.5" customHeight="1">
      <c r="A439" s="70" t="s">
        <v>42</v>
      </c>
      <c r="B439" s="70"/>
      <c r="C439" s="67" t="s">
        <v>230</v>
      </c>
      <c r="D439" s="65">
        <f>D440</f>
        <v>25543</v>
      </c>
      <c r="E439" s="65">
        <f aca="true" t="shared" si="104" ref="E439:J439">E440</f>
        <v>0</v>
      </c>
      <c r="F439" s="65">
        <f t="shared" si="104"/>
        <v>0</v>
      </c>
      <c r="G439" s="65">
        <f t="shared" si="101"/>
        <v>25543</v>
      </c>
      <c r="H439" s="65">
        <f t="shared" si="104"/>
        <v>0</v>
      </c>
      <c r="I439" s="64">
        <f t="shared" si="104"/>
        <v>25543</v>
      </c>
      <c r="J439" s="64">
        <f t="shared" si="104"/>
        <v>0</v>
      </c>
    </row>
    <row r="440" spans="1:10" ht="18" customHeight="1">
      <c r="A440" s="45"/>
      <c r="B440" s="45" t="s">
        <v>188</v>
      </c>
      <c r="C440" s="15" t="s">
        <v>166</v>
      </c>
      <c r="D440" s="35">
        <v>25543</v>
      </c>
      <c r="E440" s="35">
        <v>0</v>
      </c>
      <c r="F440" s="35">
        <v>0</v>
      </c>
      <c r="G440" s="6">
        <f t="shared" si="101"/>
        <v>25543</v>
      </c>
      <c r="H440" s="6">
        <v>0</v>
      </c>
      <c r="I440" s="35">
        <f>G440</f>
        <v>25543</v>
      </c>
      <c r="J440" s="35">
        <v>0</v>
      </c>
    </row>
    <row r="441" spans="1:10" ht="24" customHeight="1">
      <c r="A441" s="83" t="s">
        <v>32</v>
      </c>
      <c r="B441" s="83"/>
      <c r="C441" s="51" t="s">
        <v>130</v>
      </c>
      <c r="D441" s="27">
        <f>D442+D444</f>
        <v>40100</v>
      </c>
      <c r="E441" s="27">
        <f aca="true" t="shared" si="105" ref="E441:J441">E442+E444</f>
        <v>0</v>
      </c>
      <c r="F441" s="27">
        <f t="shared" si="105"/>
        <v>0</v>
      </c>
      <c r="G441" s="27">
        <f t="shared" si="101"/>
        <v>40100</v>
      </c>
      <c r="H441" s="27">
        <f t="shared" si="105"/>
        <v>0</v>
      </c>
      <c r="I441" s="27">
        <f t="shared" si="105"/>
        <v>7100</v>
      </c>
      <c r="J441" s="27">
        <f t="shared" si="105"/>
        <v>33000</v>
      </c>
    </row>
    <row r="442" spans="1:10" ht="18.75" customHeight="1">
      <c r="A442" s="70" t="s">
        <v>131</v>
      </c>
      <c r="B442" s="70"/>
      <c r="C442" s="67" t="s">
        <v>132</v>
      </c>
      <c r="D442" s="65">
        <f>D443</f>
        <v>33000</v>
      </c>
      <c r="E442" s="65">
        <f aca="true" t="shared" si="106" ref="E442:J442">E443</f>
        <v>0</v>
      </c>
      <c r="F442" s="65">
        <f t="shared" si="106"/>
        <v>0</v>
      </c>
      <c r="G442" s="112">
        <f t="shared" si="101"/>
        <v>33000</v>
      </c>
      <c r="H442" s="65">
        <f t="shared" si="106"/>
        <v>0</v>
      </c>
      <c r="I442" s="65">
        <f t="shared" si="106"/>
        <v>0</v>
      </c>
      <c r="J442" s="65">
        <f t="shared" si="106"/>
        <v>33000</v>
      </c>
    </row>
    <row r="443" spans="1:10" ht="23.25" customHeight="1">
      <c r="A443" s="45"/>
      <c r="B443" s="45" t="s">
        <v>193</v>
      </c>
      <c r="C443" s="15" t="s">
        <v>256</v>
      </c>
      <c r="D443" s="6">
        <v>33000</v>
      </c>
      <c r="E443" s="6">
        <v>0</v>
      </c>
      <c r="F443" s="6">
        <v>0</v>
      </c>
      <c r="G443" s="6">
        <f t="shared" si="101"/>
        <v>33000</v>
      </c>
      <c r="H443" s="6">
        <v>0</v>
      </c>
      <c r="I443" s="35">
        <v>0</v>
      </c>
      <c r="J443" s="35">
        <f>G443</f>
        <v>33000</v>
      </c>
    </row>
    <row r="444" spans="1:10" ht="18" customHeight="1">
      <c r="A444" s="70" t="s">
        <v>33</v>
      </c>
      <c r="B444" s="84"/>
      <c r="C444" s="67" t="s">
        <v>230</v>
      </c>
      <c r="D444" s="65">
        <f>D445+D446</f>
        <v>7100</v>
      </c>
      <c r="E444" s="65">
        <f aca="true" t="shared" si="107" ref="E444:J444">E445+E446</f>
        <v>0</v>
      </c>
      <c r="F444" s="65">
        <f t="shared" si="107"/>
        <v>0</v>
      </c>
      <c r="G444" s="112">
        <f t="shared" si="101"/>
        <v>7100</v>
      </c>
      <c r="H444" s="65">
        <f t="shared" si="107"/>
        <v>0</v>
      </c>
      <c r="I444" s="65">
        <f t="shared" si="107"/>
        <v>7100</v>
      </c>
      <c r="J444" s="65">
        <f t="shared" si="107"/>
        <v>0</v>
      </c>
    </row>
    <row r="445" spans="1:10" ht="15" customHeight="1">
      <c r="A445" s="1"/>
      <c r="B445" s="45" t="s">
        <v>186</v>
      </c>
      <c r="C445" s="30" t="s">
        <v>63</v>
      </c>
      <c r="D445" s="6">
        <v>5300</v>
      </c>
      <c r="E445" s="6">
        <v>0</v>
      </c>
      <c r="F445" s="6">
        <v>0</v>
      </c>
      <c r="G445" s="6">
        <f t="shared" si="101"/>
        <v>5300</v>
      </c>
      <c r="H445" s="9">
        <v>0</v>
      </c>
      <c r="I445" s="33">
        <f>G445</f>
        <v>5300</v>
      </c>
      <c r="J445" s="33">
        <v>0</v>
      </c>
    </row>
    <row r="446" spans="1:10" ht="12.75">
      <c r="A446" s="1"/>
      <c r="B446" s="45" t="s">
        <v>153</v>
      </c>
      <c r="C446" s="30" t="s">
        <v>54</v>
      </c>
      <c r="D446" s="6">
        <v>1800</v>
      </c>
      <c r="E446" s="6">
        <v>0</v>
      </c>
      <c r="F446" s="6">
        <v>0</v>
      </c>
      <c r="G446" s="6">
        <f t="shared" si="101"/>
        <v>1800</v>
      </c>
      <c r="H446" s="9">
        <v>0</v>
      </c>
      <c r="I446" s="33">
        <f>G446</f>
        <v>1800</v>
      </c>
      <c r="J446" s="33">
        <v>0</v>
      </c>
    </row>
    <row r="447" spans="1:10" ht="14.25" customHeight="1">
      <c r="A447" s="54" t="s">
        <v>133</v>
      </c>
      <c r="B447" s="54"/>
      <c r="C447" s="51" t="s">
        <v>134</v>
      </c>
      <c r="D447" s="27">
        <f>D448</f>
        <v>16000</v>
      </c>
      <c r="E447" s="27">
        <f aca="true" t="shared" si="108" ref="E447:J448">E448</f>
        <v>0</v>
      </c>
      <c r="F447" s="27">
        <f t="shared" si="108"/>
        <v>0</v>
      </c>
      <c r="G447" s="27">
        <f t="shared" si="101"/>
        <v>16000</v>
      </c>
      <c r="H447" s="27">
        <f t="shared" si="108"/>
        <v>0</v>
      </c>
      <c r="I447" s="27">
        <f t="shared" si="108"/>
        <v>16000</v>
      </c>
      <c r="J447" s="27">
        <f t="shared" si="108"/>
        <v>0</v>
      </c>
    </row>
    <row r="448" spans="1:10" ht="16.5" customHeight="1">
      <c r="A448" s="70" t="s">
        <v>135</v>
      </c>
      <c r="B448" s="71"/>
      <c r="C448" s="67" t="s">
        <v>230</v>
      </c>
      <c r="D448" s="65">
        <f>D449</f>
        <v>16000</v>
      </c>
      <c r="E448" s="65">
        <f t="shared" si="108"/>
        <v>0</v>
      </c>
      <c r="F448" s="65">
        <f t="shared" si="108"/>
        <v>0</v>
      </c>
      <c r="G448" s="112">
        <f t="shared" si="101"/>
        <v>16000</v>
      </c>
      <c r="H448" s="65">
        <f t="shared" si="108"/>
        <v>0</v>
      </c>
      <c r="I448" s="65">
        <f t="shared" si="108"/>
        <v>16000</v>
      </c>
      <c r="J448" s="65">
        <f t="shared" si="108"/>
        <v>0</v>
      </c>
    </row>
    <row r="449" spans="1:10" ht="36" customHeight="1">
      <c r="A449" s="1"/>
      <c r="B449" s="46" t="s">
        <v>122</v>
      </c>
      <c r="C449" s="30" t="s">
        <v>257</v>
      </c>
      <c r="D449" s="9">
        <v>16000</v>
      </c>
      <c r="E449" s="9">
        <v>0</v>
      </c>
      <c r="F449" s="9">
        <v>0</v>
      </c>
      <c r="G449" s="6">
        <f t="shared" si="101"/>
        <v>16000</v>
      </c>
      <c r="H449" s="9">
        <v>0</v>
      </c>
      <c r="I449" s="33">
        <f>D449</f>
        <v>16000</v>
      </c>
      <c r="J449" s="33">
        <v>0</v>
      </c>
    </row>
    <row r="450" spans="1:10" ht="18.75" customHeight="1">
      <c r="A450" s="56"/>
      <c r="B450" s="55"/>
      <c r="C450" s="25" t="s">
        <v>136</v>
      </c>
      <c r="D450" s="27">
        <f>D9+D14+D20+D42+D52+D70+D129+D156+D161+D165+D270+D274+D286+D359+D385+D441+D447</f>
        <v>34466465</v>
      </c>
      <c r="E450" s="27">
        <f>E9+E14+E20+E42+E52+E70+E129+E156+E161+E165+E270+E274+E286+E359+E385+E441+E447</f>
        <v>1132</v>
      </c>
      <c r="F450" s="27">
        <f>F9+F14+F20+F42+F52+F70+F129+F156+F161+F165+F270+F274+F286+F359+F385+F441+F447</f>
        <v>1132</v>
      </c>
      <c r="G450" s="27">
        <f t="shared" si="101"/>
        <v>34466465</v>
      </c>
      <c r="H450" s="27">
        <f>H9+H14+H20+H42+H52+H70+H129+H156+H161+H165+H270+H274+H286+H359+H385+H441+H447</f>
        <v>9680003</v>
      </c>
      <c r="I450" s="27">
        <f>I9+I14+I20+I42+I52+I70+I129+I156+I161+I165+I270+I274+I286+I359+I385+I441+I447</f>
        <v>30122317</v>
      </c>
      <c r="J450" s="27">
        <f>J9+J14+J20+J42+J52+J70+J129+J156+J161+J165+J270+J274+J286+J359+J385+J441+J447</f>
        <v>458019</v>
      </c>
    </row>
    <row r="451" spans="1:10" ht="13.5" customHeight="1">
      <c r="A451" s="23"/>
      <c r="B451" s="195" t="s">
        <v>137</v>
      </c>
      <c r="C451" s="196"/>
      <c r="D451" s="3"/>
      <c r="E451" s="3"/>
      <c r="F451" s="3"/>
      <c r="G451" s="3"/>
      <c r="H451" s="3"/>
      <c r="I451" s="3"/>
      <c r="J451" s="3"/>
    </row>
    <row r="452" spans="1:10" ht="15" customHeight="1">
      <c r="A452" s="23"/>
      <c r="B452" s="167" t="s">
        <v>138</v>
      </c>
      <c r="C452" s="168"/>
      <c r="D452" s="5">
        <f>D450-D457</f>
        <v>24130303</v>
      </c>
      <c r="E452" s="5">
        <f aca="true" t="shared" si="109" ref="E452:J452">E450-E457</f>
        <v>1132</v>
      </c>
      <c r="F452" s="5">
        <f t="shared" si="109"/>
        <v>1132</v>
      </c>
      <c r="G452" s="5">
        <f t="shared" si="109"/>
        <v>24130303</v>
      </c>
      <c r="H452" s="5">
        <f t="shared" si="109"/>
        <v>9652503</v>
      </c>
      <c r="I452" s="5">
        <f t="shared" si="109"/>
        <v>19813655</v>
      </c>
      <c r="J452" s="5">
        <f t="shared" si="109"/>
        <v>458019</v>
      </c>
    </row>
    <row r="453" spans="1:10" ht="12" customHeight="1">
      <c r="A453" s="23"/>
      <c r="B453" s="169" t="s">
        <v>139</v>
      </c>
      <c r="C453" s="170"/>
      <c r="D453" s="6">
        <f aca="true" t="shared" si="110" ref="D453:J453">D24+D25+D27+D50+D54+D59+D60+D61+D73+D74+D77+D92+D93+D96+D115+D121+D125+D134+D135+D136+D137+D138+D168+D169+D172+D184+D185+D195+D196+D200+D215+D216+D225+D226+D230+D247+D248+D257+D263+D266+D290+D291+D306+D307+D330+D331+D334+D343+D344+D363+D364+D372+D373+D376+D388+D389+D402+D403+D406+D417+D418+D421+D436</f>
        <v>12562342</v>
      </c>
      <c r="E453" s="6">
        <f t="shared" si="110"/>
        <v>0</v>
      </c>
      <c r="F453" s="6">
        <f t="shared" si="110"/>
        <v>0</v>
      </c>
      <c r="G453" s="6">
        <f t="shared" si="110"/>
        <v>12562342</v>
      </c>
      <c r="H453" s="6">
        <f t="shared" si="110"/>
        <v>3962106</v>
      </c>
      <c r="I453" s="6">
        <f t="shared" si="110"/>
        <v>10271505</v>
      </c>
      <c r="J453" s="6">
        <f t="shared" si="110"/>
        <v>0</v>
      </c>
    </row>
    <row r="454" spans="1:10" ht="12.75" customHeight="1">
      <c r="A454" s="23" t="s">
        <v>149</v>
      </c>
      <c r="B454" s="169" t="s">
        <v>140</v>
      </c>
      <c r="C454" s="170"/>
      <c r="D454" s="6">
        <f aca="true" t="shared" si="111" ref="D454:J454">D26+D28+D62+D63+D75+D76+D94+D95+D113+D114+D139+D140+D170+D171+D186+D187+D197+D198+D217+D218+D227+D228+D249+D250+D264+D265+D292+D293+D308+D309+D332+D333+D345+D346+D365+D366+D374+D375+D390+D391+D404+D405+D419+D420</f>
        <v>2115908</v>
      </c>
      <c r="E454" s="6">
        <f t="shared" si="111"/>
        <v>0</v>
      </c>
      <c r="F454" s="6">
        <f t="shared" si="111"/>
        <v>0</v>
      </c>
      <c r="G454" s="6">
        <f t="shared" si="111"/>
        <v>2115908</v>
      </c>
      <c r="H454" s="6">
        <f t="shared" si="111"/>
        <v>478715</v>
      </c>
      <c r="I454" s="6">
        <f t="shared" si="111"/>
        <v>1957318</v>
      </c>
      <c r="J454" s="6">
        <f t="shared" si="111"/>
        <v>0</v>
      </c>
    </row>
    <row r="455" spans="1:10" ht="15" customHeight="1">
      <c r="A455" s="23"/>
      <c r="B455" s="171" t="s">
        <v>248</v>
      </c>
      <c r="C455" s="172"/>
      <c r="D455" s="6">
        <f aca="true" t="shared" si="112" ref="D455:J455">D13+D22+D72+D83+D120+D180+D182+D192+D211+D243+D255+D261+D303+D323+D324+D361+D435+D443+D449</f>
        <v>1511745</v>
      </c>
      <c r="E455" s="6">
        <f t="shared" si="112"/>
        <v>0</v>
      </c>
      <c r="F455" s="6">
        <f t="shared" si="112"/>
        <v>0</v>
      </c>
      <c r="G455" s="6">
        <f t="shared" si="112"/>
        <v>1511745</v>
      </c>
      <c r="H455" s="6">
        <f t="shared" si="112"/>
        <v>365299</v>
      </c>
      <c r="I455" s="6">
        <f t="shared" si="112"/>
        <v>1043726</v>
      </c>
      <c r="J455" s="6">
        <f t="shared" si="112"/>
        <v>458019</v>
      </c>
    </row>
    <row r="456" spans="1:10" ht="12" customHeight="1">
      <c r="A456" s="23"/>
      <c r="B456" s="171" t="s">
        <v>141</v>
      </c>
      <c r="C456" s="172"/>
      <c r="D456" s="6">
        <f>D156</f>
        <v>654374</v>
      </c>
      <c r="E456" s="6">
        <f>E156</f>
        <v>1132</v>
      </c>
      <c r="F456" s="6">
        <f>F156</f>
        <v>1132</v>
      </c>
      <c r="G456" s="6">
        <f>G156</f>
        <v>654374</v>
      </c>
      <c r="H456" s="6">
        <f>H158</f>
        <v>0</v>
      </c>
      <c r="I456" s="6">
        <f>I156</f>
        <v>654374</v>
      </c>
      <c r="J456" s="6">
        <f>J158</f>
        <v>0</v>
      </c>
    </row>
    <row r="457" spans="1:10" ht="14.25" customHeight="1">
      <c r="A457" s="23"/>
      <c r="B457" s="167" t="s">
        <v>142</v>
      </c>
      <c r="C457" s="168"/>
      <c r="D457" s="5">
        <f aca="true" t="shared" si="113" ref="D457:J457">D38+D39+D40+D41+D69+D108+D109+D110+D130+D155+D179+D242+D276+D277+D278+D321+D384+D399+D427+D428+D429</f>
        <v>10336162</v>
      </c>
      <c r="E457" s="5">
        <f t="shared" si="113"/>
        <v>0</v>
      </c>
      <c r="F457" s="5">
        <f t="shared" si="113"/>
        <v>0</v>
      </c>
      <c r="G457" s="5">
        <f t="shared" si="113"/>
        <v>10336162</v>
      </c>
      <c r="H457" s="5">
        <f t="shared" si="113"/>
        <v>27500</v>
      </c>
      <c r="I457" s="5">
        <f t="shared" si="113"/>
        <v>10308662</v>
      </c>
      <c r="J457" s="5">
        <f t="shared" si="113"/>
        <v>0</v>
      </c>
    </row>
    <row r="458" spans="1:10" ht="20.25" customHeight="1">
      <c r="A458" s="14"/>
      <c r="B458" s="164" t="s">
        <v>316</v>
      </c>
      <c r="C458" s="165"/>
      <c r="D458" s="6">
        <f aca="true" t="shared" si="114" ref="D458:J458">D38+D39+D40+D69+D108+D109+D110+D130+D155+D179+D242+D276+D277+D278+D321+D384+D399+D427+D428+D429</f>
        <v>10336162</v>
      </c>
      <c r="E458" s="6">
        <f t="shared" si="114"/>
        <v>0</v>
      </c>
      <c r="F458" s="6">
        <f t="shared" si="114"/>
        <v>0</v>
      </c>
      <c r="G458" s="6">
        <f t="shared" si="114"/>
        <v>10336162</v>
      </c>
      <c r="H458" s="6">
        <f t="shared" si="114"/>
        <v>27500</v>
      </c>
      <c r="I458" s="6">
        <f t="shared" si="114"/>
        <v>10308662</v>
      </c>
      <c r="J458" s="6">
        <f t="shared" si="114"/>
        <v>0</v>
      </c>
    </row>
    <row r="459" spans="1:10" ht="20.25" customHeight="1">
      <c r="A459" s="184"/>
      <c r="B459" s="184"/>
      <c r="C459" s="184"/>
      <c r="D459" s="13"/>
      <c r="E459" s="52"/>
      <c r="G459" s="52"/>
      <c r="H459" s="13"/>
      <c r="I459" s="13"/>
      <c r="J459" s="50"/>
    </row>
    <row r="460" spans="1:6" ht="12.75" customHeight="1" hidden="1">
      <c r="A460" s="185"/>
      <c r="B460" s="185"/>
      <c r="C460" s="185"/>
      <c r="E460" t="s">
        <v>143</v>
      </c>
      <c r="F460" s="13"/>
    </row>
    <row r="461" spans="4:9" ht="18" customHeight="1">
      <c r="D461" s="22"/>
      <c r="E461" s="52"/>
      <c r="F461" s="53"/>
      <c r="G461" s="22"/>
      <c r="I461" t="s">
        <v>149</v>
      </c>
    </row>
    <row r="462" ht="12.75">
      <c r="F462" s="13"/>
    </row>
    <row r="463" ht="12.75">
      <c r="F463" s="13"/>
    </row>
  </sheetData>
  <mergeCells count="26">
    <mergeCell ref="A24:A28"/>
    <mergeCell ref="B452:C452"/>
    <mergeCell ref="B14:B15"/>
    <mergeCell ref="B451:C451"/>
    <mergeCell ref="H1:J1"/>
    <mergeCell ref="A459:C460"/>
    <mergeCell ref="B4:B7"/>
    <mergeCell ref="A4:A7"/>
    <mergeCell ref="F5:F7"/>
    <mergeCell ref="E4:F4"/>
    <mergeCell ref="D4:D7"/>
    <mergeCell ref="A330:A333"/>
    <mergeCell ref="A195:A209"/>
    <mergeCell ref="B458:C458"/>
    <mergeCell ref="K2:Q2"/>
    <mergeCell ref="B2:J2"/>
    <mergeCell ref="C3:J3"/>
    <mergeCell ref="E5:E7"/>
    <mergeCell ref="H4:J6"/>
    <mergeCell ref="G4:G7"/>
    <mergeCell ref="C4:C7"/>
    <mergeCell ref="B457:C457"/>
    <mergeCell ref="B453:C453"/>
    <mergeCell ref="B454:C454"/>
    <mergeCell ref="B456:C456"/>
    <mergeCell ref="B455:C455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1" sqref="F1:N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625" style="0" customWidth="1"/>
  </cols>
  <sheetData>
    <row r="1" spans="6:14" ht="12.75" customHeight="1">
      <c r="F1" s="198" t="s">
        <v>349</v>
      </c>
      <c r="G1" s="198"/>
      <c r="H1" s="198"/>
      <c r="I1" s="198"/>
      <c r="J1" s="198"/>
      <c r="K1" s="198"/>
      <c r="L1" s="198"/>
      <c r="M1" s="198"/>
      <c r="N1" s="198"/>
    </row>
    <row r="4" spans="1:14" ht="12.75" customHeight="1" thickBot="1">
      <c r="A4" s="207" t="s">
        <v>347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3.5" thickBot="1">
      <c r="A5" s="200" t="s">
        <v>233</v>
      </c>
      <c r="B5" s="200" t="s">
        <v>238</v>
      </c>
      <c r="C5" s="202" t="s">
        <v>317</v>
      </c>
      <c r="D5" s="204" t="s">
        <v>239</v>
      </c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4" ht="18" customHeight="1" thickBot="1">
      <c r="A6" s="201"/>
      <c r="B6" s="201"/>
      <c r="C6" s="203"/>
      <c r="D6" s="28">
        <v>2005</v>
      </c>
      <c r="E6" s="28">
        <v>2006</v>
      </c>
      <c r="F6" s="28">
        <v>2007</v>
      </c>
      <c r="G6" s="28">
        <v>2008</v>
      </c>
      <c r="H6" s="28">
        <v>2009</v>
      </c>
      <c r="I6" s="28">
        <v>2010</v>
      </c>
      <c r="J6" s="28">
        <v>2011</v>
      </c>
      <c r="K6" s="28">
        <v>2012</v>
      </c>
      <c r="L6" s="29">
        <v>2013</v>
      </c>
      <c r="M6" s="29">
        <v>2014</v>
      </c>
      <c r="N6" s="28">
        <v>2015</v>
      </c>
    </row>
    <row r="7" spans="1:14" ht="13.5" thickBot="1">
      <c r="A7" s="89">
        <v>1</v>
      </c>
      <c r="B7" s="89">
        <v>2</v>
      </c>
      <c r="C7" s="118">
        <v>3</v>
      </c>
      <c r="D7" s="16">
        <v>4</v>
      </c>
      <c r="E7" s="16">
        <v>5</v>
      </c>
      <c r="F7" s="12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7">
        <v>12</v>
      </c>
      <c r="M7" s="17">
        <v>13</v>
      </c>
      <c r="N7" s="18">
        <v>14</v>
      </c>
    </row>
    <row r="8" spans="1:14" ht="22.5">
      <c r="A8" s="119" t="s">
        <v>234</v>
      </c>
      <c r="B8" s="156" t="s">
        <v>267</v>
      </c>
      <c r="C8" s="120">
        <v>9570268</v>
      </c>
      <c r="D8" s="121">
        <v>8483700</v>
      </c>
      <c r="E8" s="120">
        <v>7377132</v>
      </c>
      <c r="F8" s="120">
        <v>6220564</v>
      </c>
      <c r="G8" s="120">
        <v>5046271</v>
      </c>
      <c r="H8" s="120">
        <v>3799703</v>
      </c>
      <c r="I8" s="120">
        <v>2743135</v>
      </c>
      <c r="J8" s="120">
        <v>1686567</v>
      </c>
      <c r="K8" s="121">
        <v>630000</v>
      </c>
      <c r="L8" s="120">
        <v>0</v>
      </c>
      <c r="M8" s="120">
        <v>0</v>
      </c>
      <c r="N8" s="120">
        <v>0</v>
      </c>
    </row>
    <row r="9" spans="1:14" ht="12.75">
      <c r="A9" s="122" t="s">
        <v>235</v>
      </c>
      <c r="B9" s="100" t="s">
        <v>305</v>
      </c>
      <c r="C9" s="123">
        <v>194000</v>
      </c>
      <c r="D9" s="124">
        <v>134000</v>
      </c>
      <c r="E9" s="123">
        <v>72000</v>
      </c>
      <c r="F9" s="123">
        <v>36000</v>
      </c>
      <c r="G9" s="123">
        <v>0</v>
      </c>
      <c r="H9" s="123">
        <v>0</v>
      </c>
      <c r="I9" s="123">
        <v>0</v>
      </c>
      <c r="J9" s="123">
        <v>0</v>
      </c>
      <c r="K9" s="124">
        <v>0</v>
      </c>
      <c r="L9" s="123">
        <v>0</v>
      </c>
      <c r="M9" s="123">
        <v>0</v>
      </c>
      <c r="N9" s="123">
        <v>0</v>
      </c>
    </row>
    <row r="10" spans="1:14" ht="12.75">
      <c r="A10" s="125" t="s">
        <v>236</v>
      </c>
      <c r="B10" s="100" t="s">
        <v>268</v>
      </c>
      <c r="C10" s="123">
        <v>0</v>
      </c>
      <c r="D10" s="126">
        <v>306328</v>
      </c>
      <c r="E10" s="127">
        <v>206328</v>
      </c>
      <c r="F10" s="127">
        <v>106328</v>
      </c>
      <c r="G10" s="127">
        <v>0</v>
      </c>
      <c r="H10" s="127">
        <v>0</v>
      </c>
      <c r="I10" s="127">
        <v>0</v>
      </c>
      <c r="J10" s="127">
        <v>0</v>
      </c>
      <c r="K10" s="126">
        <v>0</v>
      </c>
      <c r="L10" s="127">
        <v>0</v>
      </c>
      <c r="M10" s="127">
        <v>0</v>
      </c>
      <c r="N10" s="127">
        <v>0</v>
      </c>
    </row>
    <row r="11" spans="1:14" ht="22.5">
      <c r="A11" s="122" t="s">
        <v>237</v>
      </c>
      <c r="B11" s="129" t="s">
        <v>330</v>
      </c>
      <c r="C11" s="123">
        <v>0</v>
      </c>
      <c r="D11" s="124">
        <v>0</v>
      </c>
      <c r="E11" s="123"/>
      <c r="F11" s="123"/>
      <c r="G11" s="123"/>
      <c r="H11" s="123"/>
      <c r="I11" s="123"/>
      <c r="J11" s="123"/>
      <c r="K11" s="124"/>
      <c r="L11" s="123"/>
      <c r="M11" s="123"/>
      <c r="N11" s="123">
        <v>0</v>
      </c>
    </row>
    <row r="12" spans="1:14" ht="22.5">
      <c r="A12" s="122">
        <v>5</v>
      </c>
      <c r="B12" s="129" t="s">
        <v>331</v>
      </c>
      <c r="C12" s="123">
        <v>0</v>
      </c>
      <c r="D12" s="124">
        <v>571626</v>
      </c>
      <c r="E12" s="123">
        <v>1301015</v>
      </c>
      <c r="F12" s="123">
        <v>1863215</v>
      </c>
      <c r="G12" s="123">
        <v>1863215</v>
      </c>
      <c r="H12" s="123">
        <v>1552679</v>
      </c>
      <c r="I12" s="123">
        <v>1242143</v>
      </c>
      <c r="J12" s="123">
        <v>931607</v>
      </c>
      <c r="K12" s="124">
        <v>621071</v>
      </c>
      <c r="L12" s="123">
        <v>310535</v>
      </c>
      <c r="M12" s="123"/>
      <c r="N12" s="123">
        <v>0</v>
      </c>
    </row>
    <row r="13" spans="1:14" ht="22.5">
      <c r="A13" s="128">
        <v>6</v>
      </c>
      <c r="B13" s="129" t="s">
        <v>240</v>
      </c>
      <c r="C13" s="19">
        <v>0</v>
      </c>
      <c r="D13" s="101">
        <v>1132</v>
      </c>
      <c r="E13" s="19">
        <v>107675</v>
      </c>
      <c r="F13" s="19">
        <v>123109</v>
      </c>
      <c r="G13" s="19">
        <v>120157</v>
      </c>
      <c r="H13" s="19">
        <v>117205</v>
      </c>
      <c r="I13" s="19">
        <v>114254</v>
      </c>
      <c r="J13" s="19">
        <v>111302</v>
      </c>
      <c r="K13" s="101">
        <v>108350</v>
      </c>
      <c r="L13" s="19">
        <v>105398</v>
      </c>
      <c r="M13" s="19">
        <v>102446</v>
      </c>
      <c r="N13" s="19">
        <v>36982</v>
      </c>
    </row>
    <row r="14" spans="1:14" ht="22.5">
      <c r="A14" s="130">
        <v>7</v>
      </c>
      <c r="B14" s="129" t="s">
        <v>269</v>
      </c>
      <c r="C14" s="19">
        <v>0</v>
      </c>
      <c r="D14" s="10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01">
        <v>0</v>
      </c>
      <c r="L14" s="19">
        <v>0</v>
      </c>
      <c r="M14" s="19">
        <v>0</v>
      </c>
      <c r="N14" s="19">
        <v>0</v>
      </c>
    </row>
    <row r="15" spans="1:14" ht="12.75">
      <c r="A15" s="128"/>
      <c r="B15" s="100" t="s">
        <v>241</v>
      </c>
      <c r="C15" s="19">
        <v>0</v>
      </c>
      <c r="D15" s="101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01">
        <v>0</v>
      </c>
      <c r="L15" s="19">
        <v>0</v>
      </c>
      <c r="M15" s="19">
        <v>0</v>
      </c>
      <c r="N15" s="19">
        <v>0</v>
      </c>
    </row>
    <row r="16" spans="1:14" ht="12.75">
      <c r="A16" s="128"/>
      <c r="B16" s="100" t="s">
        <v>242</v>
      </c>
      <c r="C16" s="19">
        <v>0</v>
      </c>
      <c r="D16" s="10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01">
        <v>0</v>
      </c>
      <c r="L16" s="19">
        <v>0</v>
      </c>
      <c r="M16" s="19">
        <v>0</v>
      </c>
      <c r="N16" s="19">
        <v>0</v>
      </c>
    </row>
    <row r="17" spans="1:14" ht="12.75">
      <c r="A17" s="128"/>
      <c r="B17" s="100" t="s">
        <v>243</v>
      </c>
      <c r="C17" s="19">
        <v>0</v>
      </c>
      <c r="D17" s="101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01">
        <v>0</v>
      </c>
      <c r="L17" s="19">
        <v>0</v>
      </c>
      <c r="M17" s="19">
        <v>0</v>
      </c>
      <c r="N17" s="19">
        <v>0</v>
      </c>
    </row>
    <row r="18" spans="1:14" ht="12.75">
      <c r="A18" s="128"/>
      <c r="B18" s="100" t="s">
        <v>244</v>
      </c>
      <c r="C18" s="19">
        <v>0</v>
      </c>
      <c r="D18" s="10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01">
        <v>0</v>
      </c>
      <c r="L18" s="19">
        <v>0</v>
      </c>
      <c r="M18" s="19">
        <v>0</v>
      </c>
      <c r="N18" s="19">
        <v>0</v>
      </c>
    </row>
    <row r="19" spans="1:14" ht="12.75">
      <c r="A19" s="122">
        <v>8</v>
      </c>
      <c r="B19" s="100" t="s">
        <v>245</v>
      </c>
      <c r="C19" s="123">
        <f>C8+C9+C10+C11+C12+C13+C14</f>
        <v>9764268</v>
      </c>
      <c r="D19" s="123">
        <f>D8+D9+D10+D11+D12+D13+D14</f>
        <v>9496786</v>
      </c>
      <c r="E19" s="123">
        <f aca="true" t="shared" si="0" ref="E19:M19">E8+E9+E10+E11+E12+E13+E14</f>
        <v>9064150</v>
      </c>
      <c r="F19" s="123">
        <f t="shared" si="0"/>
        <v>8349216</v>
      </c>
      <c r="G19" s="123">
        <f t="shared" si="0"/>
        <v>7029643</v>
      </c>
      <c r="H19" s="123">
        <f t="shared" si="0"/>
        <v>5469587</v>
      </c>
      <c r="I19" s="123">
        <f t="shared" si="0"/>
        <v>4099532</v>
      </c>
      <c r="J19" s="123">
        <f t="shared" si="0"/>
        <v>2729476</v>
      </c>
      <c r="K19" s="123">
        <f t="shared" si="0"/>
        <v>1359421</v>
      </c>
      <c r="L19" s="123">
        <f t="shared" si="0"/>
        <v>415933</v>
      </c>
      <c r="M19" s="123">
        <f t="shared" si="0"/>
        <v>102446</v>
      </c>
      <c r="N19" s="123">
        <f>N8+N9+N10+N11+N12+N13+N14</f>
        <v>36982</v>
      </c>
    </row>
    <row r="20" spans="1:14" ht="13.5" thickBot="1">
      <c r="A20" s="125">
        <v>9</v>
      </c>
      <c r="B20" s="100" t="s">
        <v>246</v>
      </c>
      <c r="C20" s="131">
        <v>24379303</v>
      </c>
      <c r="D20" s="132">
        <v>34498203</v>
      </c>
      <c r="E20" s="133">
        <v>33916000</v>
      </c>
      <c r="F20" s="131">
        <v>31631000</v>
      </c>
      <c r="G20" s="131">
        <v>30145000</v>
      </c>
      <c r="H20" s="131">
        <v>29600000</v>
      </c>
      <c r="I20" s="131">
        <v>29200000</v>
      </c>
      <c r="J20" s="131">
        <v>29400000</v>
      </c>
      <c r="K20" s="134">
        <v>29500000</v>
      </c>
      <c r="L20" s="131">
        <v>29600000</v>
      </c>
      <c r="M20" s="131">
        <v>29700000</v>
      </c>
      <c r="N20" s="131">
        <v>30000000</v>
      </c>
    </row>
    <row r="21" spans="1:14" ht="23.25" thickBot="1">
      <c r="A21" s="135">
        <v>10</v>
      </c>
      <c r="B21" s="157" t="s">
        <v>247</v>
      </c>
      <c r="C21" s="136">
        <f>C19/C20</f>
        <v>0.40051464966000055</v>
      </c>
      <c r="D21" s="137">
        <f>D19/D20</f>
        <v>0.27528349809988656</v>
      </c>
      <c r="E21" s="136">
        <f>E19/E20</f>
        <v>0.2672529189762944</v>
      </c>
      <c r="F21" s="136">
        <f>F19/F20</f>
        <v>0.26395675128829316</v>
      </c>
      <c r="G21" s="136">
        <f>G19/G20</f>
        <v>0.23319432741748217</v>
      </c>
      <c r="H21" s="136">
        <v>0.1808</v>
      </c>
      <c r="I21" s="136">
        <f aca="true" t="shared" si="1" ref="I21:N21">I19/I20</f>
        <v>0.1403949315068493</v>
      </c>
      <c r="J21" s="136">
        <f t="shared" si="1"/>
        <v>0.09283931972789115</v>
      </c>
      <c r="K21" s="138">
        <f t="shared" si="1"/>
        <v>0.04608206779661017</v>
      </c>
      <c r="L21" s="138">
        <f t="shared" si="1"/>
        <v>0.014051790540540541</v>
      </c>
      <c r="M21" s="138">
        <f t="shared" si="1"/>
        <v>0.003449360269360269</v>
      </c>
      <c r="N21" s="138">
        <f t="shared" si="1"/>
        <v>0.0012327333333333333</v>
      </c>
    </row>
    <row r="22" spans="1:14" ht="24.75" thickBot="1">
      <c r="A22" s="139">
        <v>9</v>
      </c>
      <c r="B22" s="140" t="s">
        <v>240</v>
      </c>
      <c r="C22" s="141"/>
      <c r="D22" s="141"/>
      <c r="E22" s="141"/>
      <c r="F22" s="141"/>
      <c r="G22" s="141"/>
      <c r="H22" s="141"/>
      <c r="I22" s="141"/>
      <c r="J22" s="141"/>
      <c r="K22" s="161"/>
      <c r="L22" s="161"/>
      <c r="M22" s="161"/>
      <c r="N22" s="161"/>
    </row>
    <row r="23" spans="1:14" ht="12.75">
      <c r="A23" s="142"/>
      <c r="B23" s="143"/>
      <c r="C23" s="144"/>
      <c r="D23" s="144"/>
      <c r="E23" s="144"/>
      <c r="F23" s="144"/>
      <c r="G23" s="144"/>
      <c r="H23" s="144"/>
      <c r="I23" s="143"/>
      <c r="J23" s="113"/>
      <c r="K23" s="113"/>
      <c r="L23" s="113"/>
      <c r="M23" s="113"/>
      <c r="N23" s="143"/>
    </row>
    <row r="24" spans="1:14" ht="22.5">
      <c r="A24" s="113"/>
      <c r="B24" s="158" t="s">
        <v>319</v>
      </c>
      <c r="C24" s="116">
        <v>1130000</v>
      </c>
      <c r="D24" s="116">
        <v>1086568</v>
      </c>
      <c r="E24" s="116">
        <v>1106568</v>
      </c>
      <c r="F24" s="145">
        <v>1156568</v>
      </c>
      <c r="G24" s="145">
        <v>1174293</v>
      </c>
      <c r="H24" s="145">
        <v>1246568</v>
      </c>
      <c r="I24" s="116">
        <v>1056568</v>
      </c>
      <c r="J24" s="116">
        <v>1056568</v>
      </c>
      <c r="K24" s="116">
        <v>1056567</v>
      </c>
      <c r="L24" s="146">
        <v>630000</v>
      </c>
      <c r="M24" s="146">
        <v>0</v>
      </c>
      <c r="N24" s="116">
        <v>0</v>
      </c>
    </row>
    <row r="25" spans="1:14" ht="12.75">
      <c r="A25" s="113"/>
      <c r="B25" s="159" t="s">
        <v>320</v>
      </c>
      <c r="C25" s="147">
        <v>60000</v>
      </c>
      <c r="D25" s="114">
        <v>60000</v>
      </c>
      <c r="E25" s="114">
        <v>62000</v>
      </c>
      <c r="F25" s="114">
        <v>36000</v>
      </c>
      <c r="G25" s="114">
        <v>36000</v>
      </c>
      <c r="H25" s="147">
        <v>0</v>
      </c>
      <c r="I25" s="147">
        <v>0</v>
      </c>
      <c r="J25" s="114">
        <v>0</v>
      </c>
      <c r="K25" s="116">
        <v>0</v>
      </c>
      <c r="L25" s="146">
        <v>0</v>
      </c>
      <c r="M25" s="146">
        <v>0</v>
      </c>
      <c r="N25" s="116">
        <v>0</v>
      </c>
    </row>
    <row r="26" spans="1:14" ht="22.5">
      <c r="A26" s="113"/>
      <c r="B26" s="160" t="s">
        <v>318</v>
      </c>
      <c r="C26" s="147">
        <v>0</v>
      </c>
      <c r="D26" s="114">
        <v>0</v>
      </c>
      <c r="E26" s="114">
        <v>100000</v>
      </c>
      <c r="F26" s="114">
        <v>100000</v>
      </c>
      <c r="G26" s="114">
        <v>106328</v>
      </c>
      <c r="H26" s="114">
        <v>0</v>
      </c>
      <c r="I26" s="114">
        <v>0</v>
      </c>
      <c r="J26" s="114">
        <v>0</v>
      </c>
      <c r="K26" s="114">
        <v>0</v>
      </c>
      <c r="L26" s="146">
        <v>0</v>
      </c>
      <c r="M26" s="146">
        <v>0</v>
      </c>
      <c r="N26" s="116">
        <v>0</v>
      </c>
    </row>
    <row r="27" spans="1:14" ht="22.5">
      <c r="A27" s="113"/>
      <c r="B27" s="160" t="s">
        <v>337</v>
      </c>
      <c r="C27" s="147">
        <v>0</v>
      </c>
      <c r="D27" s="147">
        <v>1954878</v>
      </c>
      <c r="E27" s="114">
        <v>2068165</v>
      </c>
      <c r="F27" s="114">
        <v>1686600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46">
        <v>0</v>
      </c>
      <c r="M27" s="146">
        <v>0</v>
      </c>
      <c r="N27" s="116">
        <v>0</v>
      </c>
    </row>
    <row r="28" spans="1:14" ht="22.5">
      <c r="A28" s="113"/>
      <c r="B28" s="160" t="s">
        <v>332</v>
      </c>
      <c r="C28" s="147">
        <v>0</v>
      </c>
      <c r="D28" s="147">
        <v>0</v>
      </c>
      <c r="E28" s="114">
        <v>0</v>
      </c>
      <c r="F28" s="114">
        <v>0</v>
      </c>
      <c r="G28" s="114">
        <v>0</v>
      </c>
      <c r="H28" s="114">
        <v>310536</v>
      </c>
      <c r="I28" s="114">
        <v>310536</v>
      </c>
      <c r="J28" s="114">
        <v>310536</v>
      </c>
      <c r="K28" s="114">
        <v>310536</v>
      </c>
      <c r="L28" s="146">
        <v>310536</v>
      </c>
      <c r="M28" s="146">
        <v>310535</v>
      </c>
      <c r="N28" s="116">
        <v>0</v>
      </c>
    </row>
    <row r="29" spans="1:14" ht="12" customHeight="1">
      <c r="A29" s="113"/>
      <c r="B29" s="148" t="s">
        <v>270</v>
      </c>
      <c r="C29" s="115">
        <f aca="true" t="shared" si="2" ref="C29:N29">C24+C25+C26+C27+C28</f>
        <v>1190000</v>
      </c>
      <c r="D29" s="115">
        <f t="shared" si="2"/>
        <v>3101446</v>
      </c>
      <c r="E29" s="115">
        <f t="shared" si="2"/>
        <v>3336733</v>
      </c>
      <c r="F29" s="115">
        <f t="shared" si="2"/>
        <v>2979168</v>
      </c>
      <c r="G29" s="115">
        <f t="shared" si="2"/>
        <v>1316621</v>
      </c>
      <c r="H29" s="115">
        <f t="shared" si="2"/>
        <v>1557104</v>
      </c>
      <c r="I29" s="115">
        <f t="shared" si="2"/>
        <v>1367104</v>
      </c>
      <c r="J29" s="115">
        <f t="shared" si="2"/>
        <v>1367104</v>
      </c>
      <c r="K29" s="115">
        <f t="shared" si="2"/>
        <v>1367103</v>
      </c>
      <c r="L29" s="115">
        <f t="shared" si="2"/>
        <v>940536</v>
      </c>
      <c r="M29" s="115">
        <f t="shared" si="2"/>
        <v>310535</v>
      </c>
      <c r="N29" s="115">
        <f t="shared" si="2"/>
        <v>0</v>
      </c>
    </row>
    <row r="30" spans="1:14" ht="31.5" customHeight="1">
      <c r="A30" s="113"/>
      <c r="B30" s="149" t="s">
        <v>333</v>
      </c>
      <c r="C30" s="117"/>
      <c r="D30" s="150"/>
      <c r="E30" s="150"/>
      <c r="F30" s="150"/>
      <c r="G30" s="150"/>
      <c r="H30" s="150"/>
      <c r="I30" s="151"/>
      <c r="J30" s="151"/>
      <c r="K30" s="113"/>
      <c r="L30" s="113"/>
      <c r="M30" s="113"/>
      <c r="N30" s="113"/>
    </row>
    <row r="31" spans="1:14" ht="12.75">
      <c r="A31" s="113"/>
      <c r="B31" s="113"/>
      <c r="C31" s="113"/>
      <c r="D31" s="113"/>
      <c r="E31" s="113"/>
      <c r="F31" s="113"/>
      <c r="G31" s="113"/>
      <c r="H31" s="199" t="s">
        <v>341</v>
      </c>
      <c r="I31" s="199"/>
      <c r="J31" s="199"/>
      <c r="K31" s="199"/>
      <c r="L31" s="199"/>
      <c r="M31" s="199"/>
      <c r="N31" s="199"/>
    </row>
    <row r="33" spans="10:12" ht="12.75">
      <c r="J33" s="197" t="s">
        <v>340</v>
      </c>
      <c r="K33" s="197"/>
      <c r="L33" s="197"/>
    </row>
  </sheetData>
  <mergeCells count="8">
    <mergeCell ref="J33:L33"/>
    <mergeCell ref="F1:N1"/>
    <mergeCell ref="H31:N31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2005-09-05T11:19:06Z</cp:lastPrinted>
  <dcterms:created xsi:type="dcterms:W3CDTF">1997-02-26T13:46:56Z</dcterms:created>
  <dcterms:modified xsi:type="dcterms:W3CDTF">2005-10-06T09:38:28Z</dcterms:modified>
  <cp:category/>
  <cp:version/>
  <cp:contentType/>
  <cp:contentStatus/>
</cp:coreProperties>
</file>