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700" firstSheet="1" activeTab="4"/>
  </bookViews>
  <sheets>
    <sheet name="Budynki i budowle" sheetId="1" r:id="rId1"/>
    <sheet name="Elektronika sprzęt stacjonarny" sheetId="2" r:id="rId2"/>
    <sheet name="Elektronika sprzęt przenośny" sheetId="3" r:id="rId3"/>
    <sheet name="urządzenia, wyposażenie" sheetId="4" r:id="rId4"/>
    <sheet name="wykaz pojazdów" sheetId="5" r:id="rId5"/>
  </sheets>
  <definedNames>
    <definedName name="_xlnm.Print_Area" localSheetId="0">'Budynki i budowle'!$A$1:$K$162</definedName>
    <definedName name="_xlnm.Print_Area" localSheetId="4">'wykaz pojazdów'!$A$1:$AG$43</definedName>
  </definedNames>
  <calcPr fullCalcOnLoad="1"/>
</workbook>
</file>

<file path=xl/sharedStrings.xml><?xml version="1.0" encoding="utf-8"?>
<sst xmlns="http://schemas.openxmlformats.org/spreadsheetml/2006/main" count="1832" uniqueCount="871">
  <si>
    <t>Rodzaj materiałów budowlanych, z jakich wykonano budynek</t>
  </si>
  <si>
    <t>zabezpieczenie przeciwpożarowe
 i przeciwkradzieżowe</t>
  </si>
  <si>
    <t>Obiekty</t>
  </si>
  <si>
    <t>lokalizacja</t>
  </si>
  <si>
    <t>rok budowy</t>
  </si>
  <si>
    <t>czy budynek jest użytkowany? (TAK/NIE)</t>
  </si>
  <si>
    <t>wartość ks brutto</t>
  </si>
  <si>
    <t>powierzchnia użytkowa 
(w m²)</t>
  </si>
  <si>
    <t>wartość odtworzeniowa</t>
  </si>
  <si>
    <t>mury</t>
  </si>
  <si>
    <t>stropy</t>
  </si>
  <si>
    <t>dach (konstrukcja 
i pokrycie)</t>
  </si>
  <si>
    <t>Starostwo Powiatowe w Olecku</t>
  </si>
  <si>
    <t>BUDYNEK ADMINISTRACYJNY</t>
  </si>
  <si>
    <t>PRZED 1939</t>
  </si>
  <si>
    <t>TAK</t>
  </si>
  <si>
    <t>z cegły</t>
  </si>
  <si>
    <t>drewniane</t>
  </si>
  <si>
    <t>dachówka</t>
  </si>
  <si>
    <t>urządzenia alarmowe świtelne i dźwiękowe</t>
  </si>
  <si>
    <t>GARAŻ SAMOCHODOWY</t>
  </si>
  <si>
    <t>żelbetonowe</t>
  </si>
  <si>
    <t>papa</t>
  </si>
  <si>
    <t>drzwi blaszane+dwa zamki</t>
  </si>
  <si>
    <t>BUDYNEK MAGAZYNOWY</t>
  </si>
  <si>
    <t>blacha trapezowa</t>
  </si>
  <si>
    <t>brak</t>
  </si>
  <si>
    <t>Budynek szpitala (stara część)</t>
  </si>
  <si>
    <t>Olecko, ul. Gołdapska 1</t>
  </si>
  <si>
    <t>stalowe belki</t>
  </si>
  <si>
    <t>blacha</t>
  </si>
  <si>
    <t>prowadzona inwestycja w zakresie przebudowy i modernizacji budynku</t>
  </si>
  <si>
    <t>Mieszkanie Skarbu Państwa w bloku - ul. Składowa 6/4</t>
  </si>
  <si>
    <t>Olecko, ul. Składowa 6/4</t>
  </si>
  <si>
    <t>z płyty</t>
  </si>
  <si>
    <t>Budynek gospodarczo-garażowy</t>
  </si>
  <si>
    <t>Olecko, Wojska Polskiego 13</t>
  </si>
  <si>
    <t>Budynek administracyjno-ambulatoryjny</t>
  </si>
  <si>
    <t>19-420 Kowale Oleckie, 
Stożne 30/2</t>
  </si>
  <si>
    <t>blacho-dachówka</t>
  </si>
  <si>
    <t>RAZEM</t>
  </si>
  <si>
    <t>Powiatowy Zarząd Dróg w Olecku</t>
  </si>
  <si>
    <t>budynek administracyjny udział 505/1000</t>
  </si>
  <si>
    <t>Olecko, Wojska Polskiego 12</t>
  </si>
  <si>
    <t>pustak</t>
  </si>
  <si>
    <t>drewniana, blacha</t>
  </si>
  <si>
    <t>GP 6 - 3 szt; GP 12 - 1 szt; 3 szt hydranty; 1.Kraty znajduja się w oknach części piwnicznej budynku.                                                                                                                2. Drzwi do budynku szt. 2; zamki wpuszczane typu Łucznik szt 2.                                                                                                               3. Alarm - instalacja alarmowa w całym budynku poza częścią piwniczną; sygnalizatory dzwiękowew budynku i na zewnątrz; sygnalizator świetlny na frontowej elewacji budynku. Powiadomienie do agencji ochrony automatycznie poprzez łącza telefoniczne.                                                                                                                   4. Dozór agencji ochrony poza godzinami pracy firm mieszczących sie w budynku ( okres wieczorny i nocny )</t>
  </si>
  <si>
    <t xml:space="preserve">Budynek magazynowo- garażowy z wiatą składową </t>
  </si>
  <si>
    <t>Stożne, gm. Kowale Oleckie</t>
  </si>
  <si>
    <t>stalowa, blacha</t>
  </si>
  <si>
    <t>Kanał z siecią CO</t>
  </si>
  <si>
    <t>Kanalizacja deszczowa</t>
  </si>
  <si>
    <t>Kanalizacja sanitarna</t>
  </si>
  <si>
    <t>Wodociąg</t>
  </si>
  <si>
    <t>Linia kablowa</t>
  </si>
  <si>
    <t>Ogrodzenie</t>
  </si>
  <si>
    <t>Instalacja CO</t>
  </si>
  <si>
    <t>Instalacja odgromowa</t>
  </si>
  <si>
    <t>Oswietlenie terenu</t>
  </si>
  <si>
    <t>Droga wewnętrzna utwardz.</t>
  </si>
  <si>
    <t>Plac składowy</t>
  </si>
  <si>
    <t>Plac postojowy</t>
  </si>
  <si>
    <t>Budynek RKTS</t>
  </si>
  <si>
    <t>cegła</t>
  </si>
  <si>
    <t>stropodach, papa</t>
  </si>
  <si>
    <t>Budynek garażowy</t>
  </si>
  <si>
    <t>stropodach</t>
  </si>
  <si>
    <t>Wiata metalowa z daszkiem jednospadowym</t>
  </si>
  <si>
    <t>Budynek mieszkalny</t>
  </si>
  <si>
    <t>Gołdapska 18A Olecko</t>
  </si>
  <si>
    <t>cegła kratówka, suporex</t>
  </si>
  <si>
    <t>płyty żelbetonowe</t>
  </si>
  <si>
    <t>Budynek-garaż</t>
  </si>
  <si>
    <t>drewaniana, papa termozgrzewalna</t>
  </si>
  <si>
    <t>Budynek-pralnia</t>
  </si>
  <si>
    <t>bloczek wapienno-piaskowy</t>
  </si>
  <si>
    <t>lepik i papa</t>
  </si>
  <si>
    <t>Dom Pomocy Społecznej " Zacisze" w Kowalach Oleckich</t>
  </si>
  <si>
    <t>Budynek główny DPS</t>
  </si>
  <si>
    <t>Kowale Ol. Ul. Witosa 8</t>
  </si>
  <si>
    <t>płyta</t>
  </si>
  <si>
    <t>żelbeton</t>
  </si>
  <si>
    <t>stropodach kryty papą</t>
  </si>
  <si>
    <t>6 gaśnic,4 hydranty,piorunochron</t>
  </si>
  <si>
    <t>Budynek gospodarczy</t>
  </si>
  <si>
    <t>bloczki</t>
  </si>
  <si>
    <t>2 gaśnice proszkowe,piorunochron</t>
  </si>
  <si>
    <t>Altana rekreacyjna</t>
  </si>
  <si>
    <t>blachodachówka</t>
  </si>
  <si>
    <t>Garaż blaszak</t>
  </si>
  <si>
    <t>Liceum Ogólnokształcące im. Jana Kochanowskiego w Olecku</t>
  </si>
  <si>
    <t>19-400 Olecko                    ul.Kościuszki 29</t>
  </si>
  <si>
    <t>tak</t>
  </si>
  <si>
    <t>Ośrodek Szkolno-Wychowawczy dla Dzieci Głuchych w Olecku</t>
  </si>
  <si>
    <t>Budynek szkolny</t>
  </si>
  <si>
    <t>Olecko ul.Słowiańska 2</t>
  </si>
  <si>
    <t>drewno i beton</t>
  </si>
  <si>
    <t>drewniana konstr., papa</t>
  </si>
  <si>
    <t>całodobowy dozór pracowniczy drzwi metalowe szt.1 , zamki gerda szt.2 , drzwi drewniane szt.3 , zamki zwykłe szt.4</t>
  </si>
  <si>
    <t>Budynek socjalny</t>
  </si>
  <si>
    <t>betonowe</t>
  </si>
  <si>
    <t>drewniana, dachówka</t>
  </si>
  <si>
    <t>całodobowy dozór pracowniczy drzwi drewniane,zamek zwykły,na parterze okna okratowane</t>
  </si>
  <si>
    <t>bloczki+cegła</t>
  </si>
  <si>
    <t>mieszany, pokrycie papą</t>
  </si>
  <si>
    <t>całodobowy dozór pracowniczy drzwi plastikowe szt. 2,okratowane,zamki zwykłe szt.4</t>
  </si>
  <si>
    <t>drewniany, dachówka</t>
  </si>
  <si>
    <t>całodobowy dozór pracowniczy drzwi drewniane szt.5,zamki zwykłe szt.5</t>
  </si>
  <si>
    <t>Budynek internatu nowy</t>
  </si>
  <si>
    <t>cegła+bloczki z betonu komórkowego</t>
  </si>
  <si>
    <t>układ mieszany, pokryty papą</t>
  </si>
  <si>
    <t>całodobowy dozór pracowniczy drzwi drewniane szt.3 okratowane, zamki zwykłe,okna pomieszczeń na parterze okratowane I piętro do pracowni komputerowych drzwi antywłamaniowe szt.4</t>
  </si>
  <si>
    <t>Skład opału</t>
  </si>
  <si>
    <t>drewniany, papa</t>
  </si>
  <si>
    <t>całodobowy dozór pracowniczy drzwi matalowe,zamek gerda</t>
  </si>
  <si>
    <t>Budynek internatu</t>
  </si>
  <si>
    <t>układ mieszany, pokrycie dachówką</t>
  </si>
  <si>
    <t>całodobowy dozór pracowniczy drzwi drewniane szt.3, zamki zwykłe szt 5, w pomieszczeniach na parterze okna okratowane drzwi metalowe szt.1 , zamki gerda szt.2</t>
  </si>
  <si>
    <t>Powiatowy Urząd Pracy</t>
  </si>
  <si>
    <t>budynek biurowy</t>
  </si>
  <si>
    <t>ul. Armii Krajowej  30</t>
  </si>
  <si>
    <t>Tak</t>
  </si>
  <si>
    <t>sprzęt do gaszenia pożaru i sieć alarmowa, monitoring sieci alarmowej</t>
  </si>
  <si>
    <t>garaż</t>
  </si>
  <si>
    <t>1974/1975</t>
  </si>
  <si>
    <t>sprzęt do gaszenia pożaru</t>
  </si>
  <si>
    <t>Zespół Szkół Licealnych i Zawodowych w Olecku</t>
  </si>
  <si>
    <t>Internat z kotłownią i budynkiem gospodarczym</t>
  </si>
  <si>
    <t>Olecko, Gołdapska 27</t>
  </si>
  <si>
    <t>cegła pełna , kratówka</t>
  </si>
  <si>
    <t>gęstożebrowe wylewane, kasetonowe</t>
  </si>
  <si>
    <t>płytki korytkowe, papa termozgrzewalna</t>
  </si>
  <si>
    <t>Olecko, Gołdapska 23</t>
  </si>
  <si>
    <t xml:space="preserve">cegła kratówka i cegła pełna </t>
  </si>
  <si>
    <t>płyty żelbetowe na belkach stalowych</t>
  </si>
  <si>
    <t xml:space="preserve"> papa - naprawa pokrycia technologią Elastar</t>
  </si>
  <si>
    <t>Budynek szkoły</t>
  </si>
  <si>
    <t>Olecko, Gołdapska 29</t>
  </si>
  <si>
    <t>cegła kratówka , ceramiczna pełna</t>
  </si>
  <si>
    <t>żelbetowe gęstożebrowe</t>
  </si>
  <si>
    <t>płytki korytkowe, technologia bezspoinowa</t>
  </si>
  <si>
    <t>Sala gimnastyczna z budynkiem gospodarczym</t>
  </si>
  <si>
    <t>żelbetowe, gęstożebrowe</t>
  </si>
  <si>
    <t>dwuspadowy( kratownice stalowe, technologia "Ekodek"</t>
  </si>
  <si>
    <t>Budynek "Bizon"</t>
  </si>
  <si>
    <t xml:space="preserve">Olecko, Wiejska </t>
  </si>
  <si>
    <t>NIE</t>
  </si>
  <si>
    <t>bale drewniane</t>
  </si>
  <si>
    <t>drewno, papa</t>
  </si>
  <si>
    <t>Garaż( nr dz. 120/23)</t>
  </si>
  <si>
    <t>płyty betonowe</t>
  </si>
  <si>
    <t>Garaż(nr dz.120/2,120/3)</t>
  </si>
  <si>
    <t>płaski, papa</t>
  </si>
  <si>
    <t>Budynek wielofunkcyjny( nr dz.17/81)</t>
  </si>
  <si>
    <t>lata 80</t>
  </si>
  <si>
    <t>cegły wapienno-piaskowe</t>
  </si>
  <si>
    <t>żelbetowe</t>
  </si>
  <si>
    <t>Budynek dydaktyczno- warsztatowy</t>
  </si>
  <si>
    <t>konstrukcja żelbetowo-murowana, stalowa wypełniona scianami warstwowymi z płyt KINGSPAN</t>
  </si>
  <si>
    <t>jednospadowy ocieplany wełną mineralną, pokryty papą termozgrzewalną</t>
  </si>
  <si>
    <t>Budynek wiaty bazy kształcenia zawodowego</t>
  </si>
  <si>
    <t>dwuspadowyz płyty warstwowej</t>
  </si>
  <si>
    <t>Domek campingowy o pow. 44,86m2</t>
  </si>
  <si>
    <t>Olecko, Dworek Mazurski 1</t>
  </si>
  <si>
    <t>Domek campingowy o pow. 44,86m3</t>
  </si>
  <si>
    <t>Domek campingowy o pow. 44,86m4</t>
  </si>
  <si>
    <t>gaśnica proszkowa</t>
  </si>
  <si>
    <t>Domek campingowy o pow. 44,86m5</t>
  </si>
  <si>
    <t>Domek campingowy o pow. 44,86m6</t>
  </si>
  <si>
    <t>Domek campingowy o pow. 44,86m7</t>
  </si>
  <si>
    <t>Domek campingowy M o pow. 26m2</t>
  </si>
  <si>
    <t xml:space="preserve">Hangar na sprzęt wodny </t>
  </si>
  <si>
    <t>Budynek administracyjno-gastronomiczny o pow. 866,90m2</t>
  </si>
  <si>
    <t>Budynek administracyjny o pow. 766,90m2</t>
  </si>
  <si>
    <t>Budynek kawiarni opow. 324m2</t>
  </si>
  <si>
    <t>Instalacja Sygnalizacji Pożaru- czujki izotopowe we wszystkich pomieszczeniach budynku; prądownica wodna 52 mm-2 szt.;wąż tłoczno-parciany 52mm- 200 m; dozór całodobowy; szafa pancerna ze skarbcem, okratowane okna, drzwi obite blachą, podwójne zamki.</t>
  </si>
  <si>
    <t>Stacja TRAFO o pow. 15,5m2</t>
  </si>
  <si>
    <t>prądownica wodna 52 mm- 2 szt.</t>
  </si>
  <si>
    <t>Budynek agregatorni o pow. 24,2m2</t>
  </si>
  <si>
    <t>prądownica wodna 52 mm</t>
  </si>
  <si>
    <t>Budynek hotelowy "Leśniczówka" o pow. 102m2</t>
  </si>
  <si>
    <t>Budynek portierni o pow. 16,60m2</t>
  </si>
  <si>
    <t>Zbiornik paliwa o pojemności 5m2</t>
  </si>
  <si>
    <t>Zbiornik paliwa o pojemności 5m3</t>
  </si>
  <si>
    <t>Domek campingowy o pow. 25,80m2</t>
  </si>
  <si>
    <t>Domek campingowy o pow. 25,80m3</t>
  </si>
  <si>
    <t>Domek campingowy o pow. 25,80m4</t>
  </si>
  <si>
    <t>Domek campingowy o pow. 25,80m5</t>
  </si>
  <si>
    <t>Domek campingowy o pow. 25,80m6</t>
  </si>
  <si>
    <t>Domek campingowy o pow. 25,80m7</t>
  </si>
  <si>
    <t>Sanitariaty - pow. użytkowa 102m2</t>
  </si>
  <si>
    <t>Domek campingowy o pow. 26m2</t>
  </si>
  <si>
    <t>Pomost kąpielowy- 150m2</t>
  </si>
  <si>
    <t>Oczyszczalnia ścieków</t>
  </si>
  <si>
    <t>Nawierzchnia z płyt- pow. 499m2</t>
  </si>
  <si>
    <t>Nawierzchnia z trylinki - pow.1042m2</t>
  </si>
  <si>
    <t>Nawierzchnia asfaltowa- pow. 3783m2</t>
  </si>
  <si>
    <t xml:space="preserve">Ogrodzenie z siatki </t>
  </si>
  <si>
    <t>Ogrodzenie z siatki o długości 553m.b.</t>
  </si>
  <si>
    <t>Studnia głębinowa</t>
  </si>
  <si>
    <t>Sieć wodociągowa zewnętrzna</t>
  </si>
  <si>
    <t>Sieć sanitarna zewnętrzna</t>
  </si>
  <si>
    <t>Sieć elektroenergetyczna</t>
  </si>
  <si>
    <t>Agregat prądotwórczy Pad-16-4/400P</t>
  </si>
  <si>
    <t>Hydrofornia</t>
  </si>
  <si>
    <t>Platforma pionowa zewnetrzna dla osób niepełnosprawnych</t>
  </si>
  <si>
    <t>Budynek hotelowo-gospodarczy "0"</t>
  </si>
  <si>
    <t>Zaplecze socjalne</t>
  </si>
  <si>
    <t>Olecko, Dworek Mazurski 2</t>
  </si>
  <si>
    <t>Razem:</t>
  </si>
  <si>
    <t>Budynek dydaktyczny "Szkoła"</t>
  </si>
  <si>
    <t>Olecko, Plac Zamkowy 2</t>
  </si>
  <si>
    <t>cegła, beton komórkowy, płyty</t>
  </si>
  <si>
    <t>piwnica-kleina,pozostałe z płyt kanałowych</t>
  </si>
  <si>
    <t>więźba drewniana, pokrycie z blachy ocynkowanej</t>
  </si>
  <si>
    <t>dozór całodobowy- agencja ochrony</t>
  </si>
  <si>
    <t>Budynek dydaktyczny "Zamek"</t>
  </si>
  <si>
    <t>cegła pełna ceramiczna</t>
  </si>
  <si>
    <t>piwnica- odcinkowy na belkach stalowych dwuteonowych, pozostałe drewniane</t>
  </si>
  <si>
    <t>drewniany, ceramiczna dachówka</t>
  </si>
  <si>
    <t>Sala gimnastyczna</t>
  </si>
  <si>
    <t>supereks</t>
  </si>
  <si>
    <t>pokryty dachami jednospadowymi lub stropodachowymi</t>
  </si>
  <si>
    <t>Internat (budynek duży)</t>
  </si>
  <si>
    <t>Olecko, ul.Zamkowa 4</t>
  </si>
  <si>
    <t>staloceramiczne typu kleina, drewniane</t>
  </si>
  <si>
    <t>dachówka ceramiczna</t>
  </si>
  <si>
    <t>Internat (stołówka)</t>
  </si>
  <si>
    <t>Olecko, ul.Zamkowa 2</t>
  </si>
  <si>
    <t>z elementów drobnowymiarowych</t>
  </si>
  <si>
    <t>piwnica i parter kleina, stropy drewniane</t>
  </si>
  <si>
    <t>drewniany, pokryty blachą ocynkowaną</t>
  </si>
  <si>
    <t xml:space="preserve">Olecko, Plac Zamkowy </t>
  </si>
  <si>
    <t>drewniany</t>
  </si>
  <si>
    <t>krokwiowy, dachówka</t>
  </si>
  <si>
    <t>Budynek szkolny (była bibl.)</t>
  </si>
  <si>
    <t>205 (łącznie poz. 7 i 8)</t>
  </si>
  <si>
    <t>cegła ceramiczna</t>
  </si>
  <si>
    <t>system alarmowy</t>
  </si>
  <si>
    <t>Budynek szkolny (była czyt.)</t>
  </si>
  <si>
    <t xml:space="preserve">j.w. </t>
  </si>
  <si>
    <t>j.w.</t>
  </si>
  <si>
    <t>Magazyn piwnica</t>
  </si>
  <si>
    <t>żelbetonowy</t>
  </si>
  <si>
    <t>Warsztaty szkolne</t>
  </si>
  <si>
    <t>z kamienia polnego i cegły pełnej ceramicznej</t>
  </si>
  <si>
    <t>krokwiowy, blacha falista</t>
  </si>
  <si>
    <t>Magazyn k. warsztatów</t>
  </si>
  <si>
    <t>Zespół Szkół Technicznych</t>
  </si>
  <si>
    <t>Wykaz sprzętu elektronicznego Olecko Powiat (sprzęt nie starszy niż 5 lat tj. od 2006 roku)</t>
  </si>
  <si>
    <t>obiekt</t>
  </si>
  <si>
    <t>rok produkcji</t>
  </si>
  <si>
    <t>wartość księgowa brutto</t>
  </si>
  <si>
    <t>Uwagi</t>
  </si>
  <si>
    <t>zestaw komputerowy</t>
  </si>
  <si>
    <t>wydział organizacyjny</t>
  </si>
  <si>
    <t>wydział architektury i budownictwa</t>
  </si>
  <si>
    <t>urządzenie wielofunkcyjne BROTHER DCP 9042CDN</t>
  </si>
  <si>
    <t>PFRON</t>
  </si>
  <si>
    <t xml:space="preserve">monitor LG LCD 22'' W22435 </t>
  </si>
  <si>
    <t>Biuro Zarządu Powiatu</t>
  </si>
  <si>
    <t>Activejet UPS ACP 424 BK</t>
  </si>
  <si>
    <t>Monitor Benq T902HDA LCD 19''</t>
  </si>
  <si>
    <t>wydział finansowy - kasa</t>
  </si>
  <si>
    <t>zestaw komputerowy DX-250 Komputronik XP</t>
  </si>
  <si>
    <t>KSEROKOPIARKA KONICA MINOLTA BIZHUB C 220 Z osprzętem</t>
  </si>
  <si>
    <t>wydział geodezji i nieruchomości</t>
  </si>
  <si>
    <t>serwer HP PROLIANT ML 110 G6 S/N</t>
  </si>
  <si>
    <t xml:space="preserve"> pomieszczenie serwerowni - pokój nr 7</t>
  </si>
  <si>
    <t>KSEROKOPIARKA KONICA MINOLTA BIZHUB C 280</t>
  </si>
  <si>
    <t>BIURO RADY POWIATU</t>
  </si>
  <si>
    <t>Drukarka BROTHER HL 4050CDN</t>
  </si>
  <si>
    <t>Zestaw komputerowy</t>
  </si>
  <si>
    <t>DRUKARKA HP P2055</t>
  </si>
  <si>
    <t>sekretariat -pokój nr 23</t>
  </si>
  <si>
    <t>Drukarka HP P2055</t>
  </si>
  <si>
    <t>Obsługa Zarządu Powiatu</t>
  </si>
  <si>
    <t>drukarka HP Laserjet P1102</t>
  </si>
  <si>
    <t>pokój wicestarosty nr 23b</t>
  </si>
  <si>
    <t>razem</t>
  </si>
  <si>
    <t>Komputer</t>
  </si>
  <si>
    <t>Monitor</t>
  </si>
  <si>
    <t>Drukarka</t>
  </si>
  <si>
    <t>Urządzenie wielofunkcyjne</t>
  </si>
  <si>
    <t>UPS</t>
  </si>
  <si>
    <t>wartość (początkowa) - księgowa brutto</t>
  </si>
  <si>
    <t>Urządzenie do monitoringu poj. FLOTIS</t>
  </si>
  <si>
    <t>Powiatowe Centrum Pomocy Rodzinie w Olecku</t>
  </si>
  <si>
    <t>Zestaw Komputerowy</t>
  </si>
  <si>
    <t>Zestaw komputerowy z oprogramowaniem</t>
  </si>
  <si>
    <t>Drukarka Brother</t>
  </si>
  <si>
    <t>UPS ActiveJet ACP 424BK</t>
  </si>
  <si>
    <t>Drukarka Brother DCP 195C</t>
  </si>
  <si>
    <t>Niszczarka OPUS CD</t>
  </si>
  <si>
    <t>Zasilacz UPS lestar</t>
  </si>
  <si>
    <t>4szt</t>
  </si>
  <si>
    <t>komputer</t>
  </si>
  <si>
    <t>laptop Lenoro B560A-615.6</t>
  </si>
  <si>
    <t>Notebook ASUSX71SL-7S031C</t>
  </si>
  <si>
    <t>urzadzenie wielofunkcyjne CANON</t>
  </si>
  <si>
    <t>projektor muttymedialny EPSON EMP EMP-DMI LCD WVGA w budowie DVD</t>
  </si>
  <si>
    <t>ekran rozwijany FOCUS II24</t>
  </si>
  <si>
    <t>wieża SONY MHC-RG 495</t>
  </si>
  <si>
    <t>projektor BENQ MX 51 1 DLP x GA</t>
  </si>
  <si>
    <t>zestaw komputerowy 2 szt x 1620</t>
  </si>
  <si>
    <t>zestaw intereaktywny Ip 77, tablica + komp.</t>
  </si>
  <si>
    <t>pracownia językowa</t>
  </si>
  <si>
    <t>komp.stacjonalny wraz z urzadzenami</t>
  </si>
  <si>
    <t xml:space="preserve"> Ośrodek Szkolno-Wychowawczy w Olecku</t>
  </si>
  <si>
    <t>kserokopiarka KYOCERA</t>
  </si>
  <si>
    <t>18szt</t>
  </si>
  <si>
    <t>komputer-biblioteka</t>
  </si>
  <si>
    <t>telewizor SHARP</t>
  </si>
  <si>
    <t>14szt</t>
  </si>
  <si>
    <t>nagrywarka DVD</t>
  </si>
  <si>
    <t>komputery z pracowni nr 5</t>
  </si>
  <si>
    <t>10 szt.+ 1 szt. Logopedy</t>
  </si>
  <si>
    <t>Projektor SANYO PIC-XU 305</t>
  </si>
  <si>
    <t>Tablica interaktywna SMART</t>
  </si>
  <si>
    <t>1szt.Notebook NTT</t>
  </si>
  <si>
    <t>Poradnia Psychologiczno-Pedagogiczna</t>
  </si>
  <si>
    <t>Zestaw komputerowy z monitorem</t>
  </si>
  <si>
    <t>komputer VOSTER DELL</t>
  </si>
  <si>
    <t>Drukarka HP 1132</t>
  </si>
  <si>
    <t>Zestaw interaktywny</t>
  </si>
  <si>
    <t>Statyw jezdny do tablicy</t>
  </si>
  <si>
    <t>Laptop HP</t>
  </si>
  <si>
    <t>Aparat NIKON</t>
  </si>
  <si>
    <t>Drukarka HP 1515</t>
  </si>
  <si>
    <t>Drukarka HP 1212 -  2 szt.</t>
  </si>
  <si>
    <t>Drukarka HP OJ PRO</t>
  </si>
  <si>
    <t>szt. 5</t>
  </si>
  <si>
    <t>UPS RACK</t>
  </si>
  <si>
    <t>Kopiarka SHARP MXM310</t>
  </si>
  <si>
    <t>Serwer ACTINA SOLAR E 100X</t>
  </si>
  <si>
    <t>szt. 9</t>
  </si>
  <si>
    <t>Drukarka HP OfficeJet PRO 8000</t>
  </si>
  <si>
    <t>Reklama elektroniczna</t>
  </si>
  <si>
    <t>wewnątrz budynku</t>
  </si>
  <si>
    <t>Komputer Dell</t>
  </si>
  <si>
    <t>szt. 3</t>
  </si>
  <si>
    <t>System informacji multimedialnej</t>
  </si>
  <si>
    <t>Razem</t>
  </si>
  <si>
    <t>UPS Activejet ACP 626</t>
  </si>
  <si>
    <t>Komputer Infoland i 3 540</t>
  </si>
  <si>
    <t xml:space="preserve">UPS Aktivejet ACP 626 </t>
  </si>
  <si>
    <t>44 sztuki /1 szt. po 273,11</t>
  </si>
  <si>
    <t>1 szt.</t>
  </si>
  <si>
    <t>Tablica multimedialna</t>
  </si>
  <si>
    <t>3 sztuki /1 szt. po 6943,09</t>
  </si>
  <si>
    <t>Laptop z pełnym oprogramowaniem dla nauczyciela</t>
  </si>
  <si>
    <t>3 sztuki/ 1 szt.po 3471,55</t>
  </si>
  <si>
    <t>Laptopy dla uczniów z pełnym oprogramowaniem</t>
  </si>
  <si>
    <t>39 sztuk/ 1 szt. po 3471,55</t>
  </si>
  <si>
    <t>Rzutnik multimedialny</t>
  </si>
  <si>
    <t>3 sztuki / 1 szt.po  4959,35</t>
  </si>
  <si>
    <t>Ekran elektryczny</t>
  </si>
  <si>
    <t>3 sztuki/ 1 szt.po 1487,70</t>
  </si>
  <si>
    <t>Terminal  POSIFLEX JIVA 5815 z czytnikiem</t>
  </si>
  <si>
    <t>2 sztuki/ 1 szt. po 1983,74</t>
  </si>
  <si>
    <t>Drukarka termiczna POSIFLEX AURA 7000-B</t>
  </si>
  <si>
    <t>2 sztuki/ 1 szt. po 3967,48</t>
  </si>
  <si>
    <t>Szuflada POSIFLEX</t>
  </si>
  <si>
    <t>Czytnik kart magnetycznych POSIFLEX</t>
  </si>
  <si>
    <t>2 sztuki/ 1 szt. po 2479,67</t>
  </si>
  <si>
    <t>Drukarka fiskalna</t>
  </si>
  <si>
    <t>drukarka laserowa</t>
  </si>
  <si>
    <t>laptop ASUS</t>
  </si>
  <si>
    <t>Aparat SONY Alfa DSLR A390+DT18-55</t>
  </si>
  <si>
    <t>wydział nieruchomości i geodezji</t>
  </si>
  <si>
    <t>Aparat SAMSUNG ES80</t>
  </si>
  <si>
    <t>wydział architektiry i budownictwa</t>
  </si>
  <si>
    <t>Projektor multimedialny</t>
  </si>
  <si>
    <t>Projektor BENQ W600</t>
  </si>
  <si>
    <t>nazwa jednostki</t>
  </si>
  <si>
    <t>liczba pracowników</t>
  </si>
  <si>
    <t xml:space="preserve">środki trwałe i środki trwałe niskiej wartości po wyłączeniu sprzętu wykazanego w załącznikach 2, 2a oraz budynków wykazanych w załaczniku nr 1, pojazdów wykazanych w załaczniku nr 3 </t>
  </si>
  <si>
    <t>w tym zbiory biblioteczne</t>
  </si>
  <si>
    <t>Powiatowy Urząd Pracy w Olecku</t>
  </si>
  <si>
    <t>Zespół Szkół Technicznych Olecko</t>
  </si>
  <si>
    <t>Lp.</t>
  </si>
  <si>
    <t>Marka</t>
  </si>
  <si>
    <t>Typ, model</t>
  </si>
  <si>
    <t>Nr podw./ nadw.</t>
  </si>
  <si>
    <t>Nr rej.</t>
  </si>
  <si>
    <t>Rodzaj         (osobowy/ ciężarowy/ specjalny)</t>
  </si>
  <si>
    <t>Poj. silnika</t>
  </si>
  <si>
    <t>Rok prod.</t>
  </si>
  <si>
    <t>Data I rejestracji</t>
  </si>
  <si>
    <t>Data ważności badań technicznych</t>
  </si>
  <si>
    <t>Ilość miejsc</t>
  </si>
  <si>
    <t>Ładowność</t>
  </si>
  <si>
    <t>Przebieg</t>
  </si>
  <si>
    <t>Zabezpieczenia przeciwkradzieżowe</t>
  </si>
  <si>
    <t>Wyposażenie dodatkowe</t>
  </si>
  <si>
    <t xml:space="preserve">Okres ubezpieczenia OC i NW </t>
  </si>
  <si>
    <t>rodzaj</t>
  </si>
  <si>
    <t>wartość</t>
  </si>
  <si>
    <t>Od</t>
  </si>
  <si>
    <t>Do</t>
  </si>
  <si>
    <t>SKODA</t>
  </si>
  <si>
    <t>OCTAVIA II</t>
  </si>
  <si>
    <t>TMBCS21Z572035664</t>
  </si>
  <si>
    <t>NOE X700</t>
  </si>
  <si>
    <t>osobowy</t>
  </si>
  <si>
    <t>19.09.2006</t>
  </si>
  <si>
    <t>618 kg</t>
  </si>
  <si>
    <t>immobilajzer, alarm</t>
  </si>
  <si>
    <t>ciężarowy</t>
  </si>
  <si>
    <t>URSUS</t>
  </si>
  <si>
    <t>C-360</t>
  </si>
  <si>
    <t>SUM 894C</t>
  </si>
  <si>
    <t>ciagnik rolniczy</t>
  </si>
  <si>
    <t>AUTOSAN</t>
  </si>
  <si>
    <t>SUM 8855</t>
  </si>
  <si>
    <t>-</t>
  </si>
  <si>
    <t>4 000KG</t>
  </si>
  <si>
    <t>x</t>
  </si>
  <si>
    <t>SUM 6826</t>
  </si>
  <si>
    <t>Rozsypywarka Środków chemicznych</t>
  </si>
  <si>
    <t>Typ P-3M</t>
  </si>
  <si>
    <t>nr fabr.:294/2004</t>
  </si>
  <si>
    <t>rozsypywarka</t>
  </si>
  <si>
    <t>nr fabr.:169</t>
  </si>
  <si>
    <t>0135760</t>
  </si>
  <si>
    <t>NOE F272</t>
  </si>
  <si>
    <t xml:space="preserve">ciągnik </t>
  </si>
  <si>
    <t>Odśnieżarka</t>
  </si>
  <si>
    <t>OW-1</t>
  </si>
  <si>
    <t>nr fabr. 098/2006</t>
  </si>
  <si>
    <t>odśnieżarka</t>
  </si>
  <si>
    <t>T-653/2</t>
  </si>
  <si>
    <t>272OA</t>
  </si>
  <si>
    <t>NOE R870</t>
  </si>
  <si>
    <t>6000kg</t>
  </si>
  <si>
    <t xml:space="preserve">Koparko - Ładowarka </t>
  </si>
  <si>
    <t>JCB 3CX super</t>
  </si>
  <si>
    <t>koparko - ładowarka</t>
  </si>
  <si>
    <t>SUCW1A30F72000340</t>
  </si>
  <si>
    <t>NOE R871</t>
  </si>
  <si>
    <t>Nissan</t>
  </si>
  <si>
    <t>X-TRAIL</t>
  </si>
  <si>
    <t>JN1TANT30U0023445</t>
  </si>
  <si>
    <t xml:space="preserve">140 KM    </t>
  </si>
  <si>
    <t>Lamborghini</t>
  </si>
  <si>
    <t>110T1LW</t>
  </si>
  <si>
    <t>ZKDL7302W0TL05058</t>
  </si>
  <si>
    <t>ciągnik rolniczy</t>
  </si>
  <si>
    <t>SWN B350009A0002511</t>
  </si>
  <si>
    <t>1550 kg</t>
  </si>
  <si>
    <t>SZB1300XXA1X00149</t>
  </si>
  <si>
    <t>2520 kg</t>
  </si>
  <si>
    <t>Opel</t>
  </si>
  <si>
    <t xml:space="preserve"> Vivaro 2,0 CDTI</t>
  </si>
  <si>
    <t>WOLF7BHA67V628997</t>
  </si>
  <si>
    <t>samochód ciężarowy</t>
  </si>
  <si>
    <t>1071 kg</t>
  </si>
  <si>
    <t>Skoda</t>
  </si>
  <si>
    <t>Fabia Combi</t>
  </si>
  <si>
    <t>TMBJY46Y474026198</t>
  </si>
  <si>
    <t>NOES569</t>
  </si>
  <si>
    <t>08.11.2007</t>
  </si>
  <si>
    <t>centralny zamek, klimatyzacja, komputer pokładowy</t>
  </si>
  <si>
    <t>Volkswagen</t>
  </si>
  <si>
    <t>Transporter T4 2,5</t>
  </si>
  <si>
    <t>WU2ZZZ70Z3X112567</t>
  </si>
  <si>
    <t>30.12.2003</t>
  </si>
  <si>
    <t>autoalarm</t>
  </si>
  <si>
    <t>Skoda-Felicja</t>
  </si>
  <si>
    <t>Pick-up</t>
  </si>
  <si>
    <t>TMBEFF673VX632907</t>
  </si>
  <si>
    <t>SWZ 5733</t>
  </si>
  <si>
    <t>29.08.1997</t>
  </si>
  <si>
    <t>2/572</t>
  </si>
  <si>
    <t>VOLKSWAGEN TRANSPORTER</t>
  </si>
  <si>
    <t>T5  1,9TDI KOMBI</t>
  </si>
  <si>
    <t>WV2ZZZ7HZ6X014202</t>
  </si>
  <si>
    <t>NOE P549</t>
  </si>
  <si>
    <t>Fabia</t>
  </si>
  <si>
    <t>TMBPV46Y244093081</t>
  </si>
  <si>
    <t>NOE G863</t>
  </si>
  <si>
    <t>27.05.2004</t>
  </si>
  <si>
    <t>510 kg</t>
  </si>
  <si>
    <t>DAEWOO</t>
  </si>
  <si>
    <t>SUPTF48CDYW119409</t>
  </si>
  <si>
    <t>NOG E279</t>
  </si>
  <si>
    <t>Felicia  Pick-up</t>
  </si>
  <si>
    <t>TMBEFF673YX204551</t>
  </si>
  <si>
    <t>NOG A864</t>
  </si>
  <si>
    <t>Ciężarowy</t>
  </si>
  <si>
    <t xml:space="preserve">DAEWOO </t>
  </si>
  <si>
    <t>Lublin</t>
  </si>
  <si>
    <t>SUL 332211V0025</t>
  </si>
  <si>
    <t>SWN 8018</t>
  </si>
  <si>
    <t>ciężarowy uniwersalny</t>
  </si>
  <si>
    <t>SUH 6888</t>
  </si>
  <si>
    <t>garażowany</t>
  </si>
  <si>
    <t xml:space="preserve">wartość rynkowa (z VAT)              </t>
  </si>
  <si>
    <t>486 680,oo</t>
  </si>
  <si>
    <t>ul. Leśna, Olecko</t>
  </si>
  <si>
    <t>ul. Leśna Olecko</t>
  </si>
  <si>
    <t>Wykaz budynków i budowli Starostwa Powiatowego w Olecku</t>
  </si>
  <si>
    <t>Do ubezpieczenia</t>
  </si>
  <si>
    <t>Do ubezpieczenia:</t>
  </si>
  <si>
    <t>Do ubezpieczenia razem</t>
  </si>
  <si>
    <t>wg księgowej brutto</t>
  </si>
  <si>
    <t>wg odtworzeniowej</t>
  </si>
  <si>
    <t>RAZEM:</t>
  </si>
  <si>
    <r>
      <t xml:space="preserve">nazwa środka trwałego oraz informacja, czy urządzenie zainstalowane jest </t>
    </r>
    <r>
      <rPr>
        <b/>
        <u val="single"/>
        <sz val="9"/>
        <rFont val="Verdana"/>
        <family val="2"/>
      </rPr>
      <t>wewnątrz budynku</t>
    </r>
    <r>
      <rPr>
        <b/>
        <sz val="9"/>
        <rFont val="Verdana"/>
        <family val="2"/>
      </rPr>
      <t xml:space="preserve">, czy </t>
    </r>
    <r>
      <rPr>
        <b/>
        <u val="single"/>
        <sz val="9"/>
        <rFont val="Verdana"/>
        <family val="2"/>
      </rPr>
      <t>na zewnątrz</t>
    </r>
  </si>
  <si>
    <t>12 szt proszkowych,                              1-urządzenie gaśnicze do gaszenia urządzeń elektrycznych;                                           8 szt. w budynku szkoły; 1 alarm; pra.kom.drzwi antywłam.; oświetlenie budynku/czujka-3szt; dozór od 7-8;15-22, 2alarmy w czytelni multimedialnej</t>
  </si>
  <si>
    <t>I Liceum Ogólnokształcące im. Jana Kochanowskiego w Olecku</t>
  </si>
  <si>
    <t>HPLaser drukara</t>
  </si>
  <si>
    <t>Del Inspiron /laptop/</t>
  </si>
  <si>
    <t>2szt.x2150</t>
  </si>
  <si>
    <t>2999,00 zl</t>
  </si>
  <si>
    <t>Dell Vastro 260ST13-2120/laptop/</t>
  </si>
  <si>
    <t>Monitor Beno</t>
  </si>
  <si>
    <t>projektor Beno MS500+DLP</t>
  </si>
  <si>
    <t>zestaw komputerowy+ monitor</t>
  </si>
  <si>
    <t>ruter EA6500</t>
  </si>
  <si>
    <t>pulpit nauczyciela z centralą sterowania /prac.językowa/</t>
  </si>
  <si>
    <t>projektor Beno MP515</t>
  </si>
  <si>
    <t>Komputer DELL</t>
  </si>
  <si>
    <t>15 szt x 1799</t>
  </si>
  <si>
    <t>Monitor Asus</t>
  </si>
  <si>
    <t>15 szt x 499</t>
  </si>
  <si>
    <t>Router with Linksys 2xUSB</t>
  </si>
  <si>
    <t>Projektor Mitsubishi XD360</t>
  </si>
  <si>
    <t>Microsoft Office 2010 Prof.</t>
  </si>
  <si>
    <t>15 szt x 399</t>
  </si>
  <si>
    <t>Projektor BENQ MS517</t>
  </si>
  <si>
    <t>Projektor  BENQ MS521</t>
  </si>
  <si>
    <t>Drukarka HP</t>
  </si>
  <si>
    <t>2 szt x 480</t>
  </si>
  <si>
    <t>Komputer ASUS</t>
  </si>
  <si>
    <t>Czytnik e-book</t>
  </si>
  <si>
    <t xml:space="preserve">gaśnice proszkowe 5 szt. plus 2 szt. w kuchni </t>
  </si>
  <si>
    <t>Internat męski/pracownie żywienia</t>
  </si>
  <si>
    <t>gaśnice proszkowe 3 szt.,czujnik  alarmowy świetlno-dźwiękowy na zewnątrz budynku</t>
  </si>
  <si>
    <t>gaśnice proszkowe 10szt., hydranty wewnętrzne 4 szt., kraty w oknach na parterze w kasie i bibliotece na I i II piętrze w 2 prac.komputerowych; dozór nocny od 22.00 do 6.00; pracownik-ochrona obiektu od 7.30 do 15.30, drzwi antywłamaniowe do prac. komputerowych i księgowości, kraty drzwiowe w kasie</t>
  </si>
  <si>
    <t>gaśnica proszkowa 1szt.</t>
  </si>
  <si>
    <t xml:space="preserve">dwuspadzisty, papa </t>
  </si>
  <si>
    <t>konstrukcja drewniana, blachodachówka</t>
  </si>
  <si>
    <t>Gaśnice proszkowe, czujnik  alarmowy świetlno-dźwiękowy na zewnątrz budynku</t>
  </si>
  <si>
    <t>czujnik  alarmowy świetlno-dźwiękowy na zewnątrz budynku</t>
  </si>
  <si>
    <t>płaski, pokrycie technologią Elastar</t>
  </si>
  <si>
    <t>Domek drewniany</t>
  </si>
  <si>
    <t>krokwiowy z podbitką ze sklejki i pokryty dachówką rozbiórkową</t>
  </si>
  <si>
    <t>Kotłownia- Dworek Mazurski</t>
  </si>
  <si>
    <t>Laptop z oprogramowaniem dla nauczyciela</t>
  </si>
  <si>
    <t>Laptop z pełnym oprogramowaniem dla ucznia</t>
  </si>
  <si>
    <t>14 szt./ 1 szt. po 4380,46</t>
  </si>
  <si>
    <t>11 szt./1 szt. po 4380,46</t>
  </si>
  <si>
    <t>Kopiarka Konica MINOLTA 7222</t>
  </si>
  <si>
    <t xml:space="preserve">Zestaw komputerowy DELL GX520 18 szt. </t>
  </si>
  <si>
    <t>Drukarka Canon iR2520</t>
  </si>
  <si>
    <t>Zestaw komputerowy + Monitor 15 szt.</t>
  </si>
  <si>
    <t xml:space="preserve">Zestaw komputerowy </t>
  </si>
  <si>
    <t>Zestaw komputerowy 6 szt.</t>
  </si>
  <si>
    <t xml:space="preserve">Zestaw komuterowy Athlon 4 szt. </t>
  </si>
  <si>
    <t>Zestaw komputerowy Athlon</t>
  </si>
  <si>
    <t>Telewizor PANASOINC TX-50A</t>
  </si>
  <si>
    <t>Zestaw komputerowy 7 szt.</t>
  </si>
  <si>
    <t>Deel Studio 1555</t>
  </si>
  <si>
    <t xml:space="preserve">Kamera Kolor </t>
  </si>
  <si>
    <t>Projektor BENQ MS513P</t>
  </si>
  <si>
    <t>DELL Projektor DLP 4320 3D</t>
  </si>
  <si>
    <t>Projektor ACER</t>
  </si>
  <si>
    <t>Projektor BENQ</t>
  </si>
  <si>
    <t>Rzutnik BENQ</t>
  </si>
  <si>
    <t>cegła, kratówka, suporex</t>
  </si>
  <si>
    <t>technologia bezspoinowa - siatka hydroizolacyjna, masa plastyczna x 2, warstwa refleksyjno ochronna Elastar AL.</t>
  </si>
  <si>
    <t>Centrum Administracyjne Obsługi Opiekuńczo - Wychowawczych w Olecku</t>
  </si>
  <si>
    <t>Zailacz UPS lestar</t>
  </si>
  <si>
    <t xml:space="preserve">Monitor </t>
  </si>
  <si>
    <t>Fax Panasonic KX - FC278PD-S</t>
  </si>
  <si>
    <t>Urządzenie wielofinkcyjne BROTHER</t>
  </si>
  <si>
    <t>Niszczarka</t>
  </si>
  <si>
    <t>Kopiarka Konica Minolta</t>
  </si>
  <si>
    <t>UPS Active Jet AJE 650</t>
  </si>
  <si>
    <t>Notebook</t>
  </si>
  <si>
    <t>Laptop</t>
  </si>
  <si>
    <t>Nawigator GPS</t>
  </si>
  <si>
    <t>Telewizor Samsung</t>
  </si>
  <si>
    <t>Telefax Philips</t>
  </si>
  <si>
    <t>Aparat fotograficzny</t>
  </si>
  <si>
    <t>Podnosnik papielowo-transp.</t>
  </si>
  <si>
    <t>Kserokopiarka X 53SD</t>
  </si>
  <si>
    <t>komputer laptop ASUS</t>
  </si>
  <si>
    <t>Powiatowe Centrum Wspierania Edukacju w Olecku Powiatowa Biblioteka Pedagogiczna w Olecku</t>
  </si>
  <si>
    <t>Komputer PIAP - 2 szt.</t>
  </si>
  <si>
    <t>Ruter</t>
  </si>
  <si>
    <t>Wartość księgowa brutto</t>
  </si>
  <si>
    <t>Powiatowe Centrum Wspierania Edukacji  w Olecku Powiatowa Biblioteka Pedagogiczna w Olecku</t>
  </si>
  <si>
    <t>Zestaw komp.+ monitor</t>
  </si>
  <si>
    <t>Zestaw komp.+monit.+UPS</t>
  </si>
  <si>
    <t>Monitor 2 szt.</t>
  </si>
  <si>
    <t>Telewizor SAMSUNG</t>
  </si>
  <si>
    <t>Aparat NICON - 1 szt.</t>
  </si>
  <si>
    <t>Drukarki - szt. 3</t>
  </si>
  <si>
    <t>DVD</t>
  </si>
  <si>
    <t>Dyktafon cyfrowy</t>
  </si>
  <si>
    <t>Monitor LED</t>
  </si>
  <si>
    <t>Niszczarka KO32</t>
  </si>
  <si>
    <t>Niszczarka 21015</t>
  </si>
  <si>
    <t>Kserokopiarka XEROX</t>
  </si>
  <si>
    <t>Projektor Multimedialny - 2 szt.                                  2013                 3 394,00</t>
  </si>
  <si>
    <t>Notbuk - 3 szt.</t>
  </si>
  <si>
    <t>Lapotop DELL</t>
  </si>
  <si>
    <t>Laptop DELL - 2 szt.</t>
  </si>
  <si>
    <t>Powiatowe Centrum Wspierania Edukacji w Olecku Poradnia Psychologiczno-Pedagogiczna w Olecku</t>
  </si>
  <si>
    <t>I Liceum Ogolnokształcące im.Jana Kochanowskiego w Olecku</t>
  </si>
  <si>
    <t xml:space="preserve">UPS 500VA Fideltronik </t>
  </si>
  <si>
    <t>szt. 8</t>
  </si>
  <si>
    <t>Drukarka Officejet PRO 8000</t>
  </si>
  <si>
    <t>Drukarka Officejet PRO 8500</t>
  </si>
  <si>
    <t>Komputer Dell Vostro</t>
  </si>
  <si>
    <t>Urządzenie FortiGate - 80C Bundle</t>
  </si>
  <si>
    <t>Urządzenie wielofukcyjne HP LJ M 2727NF</t>
  </si>
  <si>
    <t>Komputer Dell Vostro z oprogramowaniem</t>
  </si>
  <si>
    <t>szt. 1</t>
  </si>
  <si>
    <t>UPS Mustek</t>
  </si>
  <si>
    <t>Monitor LCD</t>
  </si>
  <si>
    <t>szt. 2</t>
  </si>
  <si>
    <t>Drukarka do etykiet</t>
  </si>
  <si>
    <t>Urządzenie wielofukcyjne</t>
  </si>
  <si>
    <t xml:space="preserve">Drukarka </t>
  </si>
  <si>
    <t>UPS POWER CUBE</t>
  </si>
  <si>
    <t>Router D-Link</t>
  </si>
  <si>
    <t>UPS APC BACK</t>
  </si>
  <si>
    <t>Drukarka atramentowa HP Officejet</t>
  </si>
  <si>
    <t xml:space="preserve">Drukarka HP OfficeJet </t>
  </si>
  <si>
    <t>Komputer Dell V 330 23</t>
  </si>
  <si>
    <t>Komputer Dell Vostro 260 z monitorem</t>
  </si>
  <si>
    <t xml:space="preserve">Zestaw komputerowy w konfiguracji </t>
  </si>
  <si>
    <t>Zestaw komputerowy Lenovo</t>
  </si>
  <si>
    <t>Drukarka KYOCERA</t>
  </si>
  <si>
    <t>UPS Activejet</t>
  </si>
  <si>
    <t>Drukarka HP 8100 WIFI</t>
  </si>
  <si>
    <t>Macierz Syndqu</t>
  </si>
  <si>
    <t>Komputer AIO LENOVO</t>
  </si>
  <si>
    <t>Drukarka HP OJ PLUS</t>
  </si>
  <si>
    <t xml:space="preserve">UPS ACTIVEJET </t>
  </si>
  <si>
    <t xml:space="preserve">Urządzenie HP (drukarka) </t>
  </si>
  <si>
    <t xml:space="preserve">Moduł monitorowania </t>
  </si>
  <si>
    <t>Switch HP</t>
  </si>
  <si>
    <t>UPS APC Back</t>
  </si>
  <si>
    <t>szt. 4</t>
  </si>
  <si>
    <t>Komputer przenośny ASUS</t>
  </si>
  <si>
    <t>Notebook Dell</t>
  </si>
  <si>
    <t>Notebook HP 4300S</t>
  </si>
  <si>
    <t>TabletIPAD</t>
  </si>
  <si>
    <t>Dysk zewnętrzny przenośny</t>
  </si>
  <si>
    <t>Notebook Dell V 35550 Silwer</t>
  </si>
  <si>
    <t>Notebook DELL</t>
  </si>
  <si>
    <t>komputer przenośny</t>
  </si>
  <si>
    <t>Notebook LENOVO</t>
  </si>
  <si>
    <t xml:space="preserve"> Wykaz monitoringu wizyjnego - system kamer itp. (do 5 lat)</t>
  </si>
  <si>
    <t xml:space="preserve">Laptop </t>
  </si>
  <si>
    <t>Kamera samochodowa</t>
  </si>
  <si>
    <t>OLECKO, KOLEJOWA 32</t>
  </si>
  <si>
    <t>BRAK</t>
  </si>
  <si>
    <t>Budynek mieszkalny Skarbu Państwa 
w Stożne w Gminie Kowale Oleckie 
(w udziale 66/146 na działce nr geod. 135/2)</t>
  </si>
  <si>
    <t>FAX CANON L160 + Słuchawka</t>
  </si>
  <si>
    <t>KOMPUTER DELL V260G630/3GB/320/W7P</t>
  </si>
  <si>
    <t>WYDZIAŁ FINANSOWY</t>
  </si>
  <si>
    <t>KOMPUTER DELL V260 G630/3GB/320/W7P</t>
  </si>
  <si>
    <t>WYDZIAŁ ORGANIZACYJNY</t>
  </si>
  <si>
    <t>ZESTAW KOMPUTEROWY DELL V260 G630/3GB/320GB/W7P I MONITOR ACER G225HQVBD</t>
  </si>
  <si>
    <t>WYDZIAŁ ARCHITEKTURY I BUDOWNICTWA</t>
  </si>
  <si>
    <t>KOMPUTER TC A85 TWR I3-550/2G/500GB/W7P</t>
  </si>
  <si>
    <t>Obsługa Rady Powiatu</t>
  </si>
  <si>
    <t xml:space="preserve">Monitor Benqu 21,5" </t>
  </si>
  <si>
    <t xml:space="preserve">KSEROKOPIARKA CYFROWA KONICA-MINOLTA BIZHUB 7228 </t>
  </si>
  <si>
    <t>WYDZIAŁ GEODEZJI I NIERUCHOMOŚCI</t>
  </si>
  <si>
    <t>URZĄDZAENIE WIELOFUNKCYJNE BROTHER DCP-9055CDN</t>
  </si>
  <si>
    <t>WYDZIAŁ ROLNICTWA I ŚRODOWISKA</t>
  </si>
  <si>
    <t>ZESTAW KOMPUTEROWY (LENOVO EDGE 72, MONITOR SAMSUNG LED 22", ACTIVEJET UPS ACP 424BK)</t>
  </si>
  <si>
    <t>ZESTAW KOMPUTEROWY LENOVO EDGE 72 TWR G850 4GB 500GB W7P</t>
  </si>
  <si>
    <t>PFRON - pokój nr 3</t>
  </si>
  <si>
    <t xml:space="preserve">DRUKARKA IGŁOWA OKI ML 3320 </t>
  </si>
  <si>
    <t>Wydział Geodezji i Nieruchomości - ODGiK  p. 1a</t>
  </si>
  <si>
    <t>ZESTAW KOMPUTEROWY EDGE 72 G2120 4GB 500GB W7/W8</t>
  </si>
  <si>
    <t>Wydział Finansowy - pokój nr 9</t>
  </si>
  <si>
    <t>Drukarka HP LaserJet P1102</t>
  </si>
  <si>
    <t>Wydział Organizacyjny - pokój nr 22</t>
  </si>
  <si>
    <t>Zestaw komputerowy: LENOVO I3 - 4130/500GB/W7 i monitor LED LG 21,5" 22EN33S - B BLACK WIDE D - 2 sztuki</t>
  </si>
  <si>
    <t>Wydział Finansowy - pokój nr 12</t>
  </si>
  <si>
    <t>Zestaw nawigacyjny</t>
  </si>
  <si>
    <t>samochód służbowy Starostwa Powiatowego w Olecku</t>
  </si>
  <si>
    <t xml:space="preserve">LAPTOP ASUS X501A-XX090 B970|15,6""RAM, MS OFFCE 2010 </t>
  </si>
  <si>
    <t>wydział finansowy - pokój nr 9</t>
  </si>
  <si>
    <t>LAPTOP LENOVO YOGA I3 13,3" 4GB 128GB W8</t>
  </si>
  <si>
    <t xml:space="preserve">wydział organizacyjny - stanowisko informatyka - pokój nr 2 </t>
  </si>
  <si>
    <t>I Liceum Ogólnokształcące im.Jana Kochanowskiego</t>
  </si>
  <si>
    <t>cegła, suporeks, płyta żelbetonowa</t>
  </si>
  <si>
    <t>Wykaz sprzętu elektronicznego Olecko Powiat (sprzęt nie starszy niż 5 lat tj. od 2010 roku)</t>
  </si>
  <si>
    <t>przed 1939 (po modernizacji)</t>
  </si>
  <si>
    <t>Niszczarka 210017 DAHLE</t>
  </si>
  <si>
    <t>Zesaw komputerowy</t>
  </si>
  <si>
    <t>Niszczarka IDEAL 2220</t>
  </si>
  <si>
    <t>UPS TRUST 1.000VA</t>
  </si>
  <si>
    <t>Dysk Caviar 500 GB SATA</t>
  </si>
  <si>
    <t>Niszczarka PROFI 2022CC+</t>
  </si>
  <si>
    <t>UPS ActiveJet 424</t>
  </si>
  <si>
    <t>Notebook ASUS R510CC-XX1338H</t>
  </si>
  <si>
    <t>Karaoke z mikrofonem</t>
  </si>
  <si>
    <t>XBOX 360 250 GB ST</t>
  </si>
  <si>
    <t>JVC Kamera Cyfrowa GZ-E305</t>
  </si>
  <si>
    <t>Notebook Lenovo z oprogramowaniem</t>
  </si>
  <si>
    <t>2 sztuki/ 1 szt. po 2440</t>
  </si>
  <si>
    <t>2 sztuki/ 1 szt. po 3049,99</t>
  </si>
  <si>
    <t>HP Ploter Designjet T 1200 44"</t>
  </si>
  <si>
    <t>Monitor LCD HP LE 1901 w 48,3 cm ( 19")</t>
  </si>
  <si>
    <t>11 sztuk/ 1 szt. po 650,00</t>
  </si>
  <si>
    <t>Serwer HP DL 320206QcE 5520 2,26-8M,HP MSWS 08 Fundation Sn R2, SZAFA 19" DELTA/S 184/600x600mm stojąca TRITON, Cisco SRW2024-EU, Netrack touch panel 24 port</t>
  </si>
  <si>
    <t>HP Pro 3120MT C2Q Q 9500 640GB 4GB DC DVD+/- RW MCR Win7+Win XP Warr 3-3-0</t>
  </si>
  <si>
    <t>HP Cq6000 Pro SFF DC E5400 320GB 4GB DC DVD+/- RW MCR Win7+Win XP Warr 3-3-3</t>
  </si>
  <si>
    <t>9 szt./ 1 szt. po 2700</t>
  </si>
  <si>
    <t>BenQ MP625</t>
  </si>
  <si>
    <t>Drukarka termiczna POSIFLEX</t>
  </si>
  <si>
    <t>Urządzenie wielofunkcyjne OKI MB 460</t>
  </si>
  <si>
    <t>Komputer LENOVO AiO C440 21,5"</t>
  </si>
  <si>
    <t>19 szt.po 2.080,00/szt.</t>
  </si>
  <si>
    <t>31.12.2018</t>
  </si>
  <si>
    <t>01.01.2018</t>
  </si>
  <si>
    <t>31.12.2017</t>
  </si>
  <si>
    <t>01.01.2017</t>
  </si>
  <si>
    <t>31.12.2016</t>
  </si>
  <si>
    <t>01.01.2016</t>
  </si>
  <si>
    <t>31.12.2015</t>
  </si>
  <si>
    <t>15.02.2015</t>
  </si>
  <si>
    <t>800 kg</t>
  </si>
  <si>
    <t>15.07.2015</t>
  </si>
  <si>
    <t>17 II 2012</t>
  </si>
  <si>
    <t>N1/ciężarowy</t>
  </si>
  <si>
    <t>NOE 50EN</t>
  </si>
  <si>
    <t>UU1FSD13545544381</t>
  </si>
  <si>
    <t>SD LOGAN</t>
  </si>
  <si>
    <t>Dacia</t>
  </si>
  <si>
    <t>04.12.2015</t>
  </si>
  <si>
    <t>07.02.2015</t>
  </si>
  <si>
    <t>23.05.1996</t>
  </si>
  <si>
    <t>02.01.2015</t>
  </si>
  <si>
    <t>15.05.2015</t>
  </si>
  <si>
    <t>10.12.1997</t>
  </si>
  <si>
    <t>24.09.2015</t>
  </si>
  <si>
    <t>immobiliser</t>
  </si>
  <si>
    <t>03.10.2015</t>
  </si>
  <si>
    <t>20.09.2000</t>
  </si>
  <si>
    <t>26.11.2014</t>
  </si>
  <si>
    <t>06.12.2000</t>
  </si>
  <si>
    <t>TF48C Lanos LPG</t>
  </si>
  <si>
    <t>04.11.2015</t>
  </si>
  <si>
    <t>1855 kg</t>
  </si>
  <si>
    <t>18.06.2015</t>
  </si>
  <si>
    <t>01.06.2004</t>
  </si>
  <si>
    <t>NOE G880</t>
  </si>
  <si>
    <t>TMBPW46Y944088255</t>
  </si>
  <si>
    <t>FABIA 6Y</t>
  </si>
  <si>
    <t>29.08.2015</t>
  </si>
  <si>
    <t>zestaw nawigacyjny</t>
  </si>
  <si>
    <t>01.10.2015</t>
  </si>
  <si>
    <t xml:space="preserve"> 27.05.2015</t>
  </si>
  <si>
    <t xml:space="preserve"> 17.02.2015</t>
  </si>
  <si>
    <t>12.02.2015</t>
  </si>
  <si>
    <t>15.02.2008</t>
  </si>
  <si>
    <t>samochód osobowy</t>
  </si>
  <si>
    <t>NOE 52GA</t>
  </si>
  <si>
    <t>JSAJTD54V00247017</t>
  </si>
  <si>
    <t>JT-D54V-5NT   GRAND   VITARA</t>
  </si>
  <si>
    <t>Suzuki</t>
  </si>
  <si>
    <t xml:space="preserve"> 31.12.2015</t>
  </si>
  <si>
    <t xml:space="preserve"> 22.12.2015</t>
  </si>
  <si>
    <t>23.12.2014</t>
  </si>
  <si>
    <t>23.12.2011</t>
  </si>
  <si>
    <t>przyczepa ciężarowa rolnicza (posypywarka piasku)</t>
  </si>
  <si>
    <t>NOE 59EF</t>
  </si>
  <si>
    <t>SZB1300XXB1X00173</t>
  </si>
  <si>
    <t>T 130</t>
  </si>
  <si>
    <t>Pronar</t>
  </si>
  <si>
    <t xml:space="preserve"> 25.12.2015 </t>
  </si>
  <si>
    <t xml:space="preserve"> 25.12.2015</t>
  </si>
  <si>
    <t>182870 km</t>
  </si>
  <si>
    <t>14.03.2015</t>
  </si>
  <si>
    <t>01.03.2007</t>
  </si>
  <si>
    <t xml:space="preserve">                       NOE 76CH         .</t>
  </si>
  <si>
    <t xml:space="preserve"> 29.12.2015</t>
  </si>
  <si>
    <t>07.10.2016</t>
  </si>
  <si>
    <t>27.12.2010</t>
  </si>
  <si>
    <t>przyczepa ciężarowa rolnicza(posypywarka piasku)</t>
  </si>
  <si>
    <t>NOE 85AS</t>
  </si>
  <si>
    <t xml:space="preserve"> 11.12.2015</t>
  </si>
  <si>
    <t>14.12.2014</t>
  </si>
  <si>
    <t>14.12.2009</t>
  </si>
  <si>
    <t>przyczepa ciężarowa</t>
  </si>
  <si>
    <t>NOE H443</t>
  </si>
  <si>
    <t>B 3500 20 TB D3015V</t>
  </si>
  <si>
    <t>Niewiadów</t>
  </si>
  <si>
    <t xml:space="preserve"> 15.03.2015 </t>
  </si>
  <si>
    <t xml:space="preserve"> 15.03.2015</t>
  </si>
  <si>
    <t>7373 mth</t>
  </si>
  <si>
    <t>26.04.2015</t>
  </si>
  <si>
    <t>15.03.2010</t>
  </si>
  <si>
    <t>NOE 21AF</t>
  </si>
  <si>
    <t xml:space="preserve"> 06.03.2015</t>
  </si>
  <si>
    <t>256252 km</t>
  </si>
  <si>
    <t>04.12.2014</t>
  </si>
  <si>
    <t>03.02.2003</t>
  </si>
  <si>
    <t>NOE L654</t>
  </si>
  <si>
    <t xml:space="preserve"> 15.01.2015</t>
  </si>
  <si>
    <t>07.10.2015</t>
  </si>
  <si>
    <t>15.01.2008</t>
  </si>
  <si>
    <t>przyczepa ciężarowa (skrapiarka)</t>
  </si>
  <si>
    <t>W1</t>
  </si>
  <si>
    <t>Wiola</t>
  </si>
  <si>
    <t xml:space="preserve"> 12.10.2015</t>
  </si>
  <si>
    <t>3526 mth</t>
  </si>
  <si>
    <t>26.06.2015</t>
  </si>
  <si>
    <t>przyczepa ciężarowa rolnicza</t>
  </si>
  <si>
    <t xml:space="preserve"> 01.01.2015</t>
  </si>
  <si>
    <t xml:space="preserve"> 04.01.2015</t>
  </si>
  <si>
    <t>6332 mth</t>
  </si>
  <si>
    <t>10.01.2006</t>
  </si>
  <si>
    <t>ciągnik  rolniczy</t>
  </si>
  <si>
    <t>5714 JKCR5314</t>
  </si>
  <si>
    <t xml:space="preserve"> 01.05.2015</t>
  </si>
  <si>
    <t xml:space="preserve"> 25.02.2015</t>
  </si>
  <si>
    <t>28.03.2015</t>
  </si>
  <si>
    <t>05.01.1987</t>
  </si>
  <si>
    <t>specjalizowana do przewozu wody</t>
  </si>
  <si>
    <t>2,5 B</t>
  </si>
  <si>
    <t>PD</t>
  </si>
  <si>
    <t>12.11.1985</t>
  </si>
  <si>
    <t>D-732 03</t>
  </si>
  <si>
    <t xml:space="preserve"> 19.02.2015</t>
  </si>
  <si>
    <t>6563mth</t>
  </si>
  <si>
    <t>02.06.2016</t>
  </si>
  <si>
    <t>30.04.1985</t>
  </si>
  <si>
    <t>28.05.2015</t>
  </si>
  <si>
    <t>14.04.2015</t>
  </si>
  <si>
    <t xml:space="preserve"> 07.11.2015</t>
  </si>
  <si>
    <t>199.859</t>
  </si>
  <si>
    <t>13.10.2015</t>
  </si>
  <si>
    <t>01.12.2015</t>
  </si>
  <si>
    <t>przystosowany do przewozu osób na wózku inwalidzkim, poduszki 2; autoalarm</t>
  </si>
  <si>
    <t xml:space="preserve">autoalarm
</t>
  </si>
  <si>
    <t xml:space="preserve">1+8
</t>
  </si>
  <si>
    <t xml:space="preserve">25.02.2015
</t>
  </si>
  <si>
    <t xml:space="preserve">01.12.2005
</t>
  </si>
  <si>
    <t>30.08.2015</t>
  </si>
  <si>
    <t>19.09.2015</t>
  </si>
  <si>
    <t>06.02.2015</t>
  </si>
  <si>
    <t>30.12.2015</t>
  </si>
  <si>
    <t>05.12.2014</t>
  </si>
  <si>
    <t>NOE G278</t>
  </si>
  <si>
    <t>03.01.2015</t>
  </si>
  <si>
    <t>03.01.2016</t>
  </si>
  <si>
    <t>03.01.2013</t>
  </si>
  <si>
    <t>NOE 48FP</t>
  </si>
  <si>
    <t>VF3XDAHZ4CZ056437</t>
  </si>
  <si>
    <t>Tepee 
Ekspert</t>
  </si>
  <si>
    <t>Peugeot</t>
  </si>
  <si>
    <t>Centrum Administracyjne Obsługi Placówek Opiekuńczo - Wychowawczych w Olecku</t>
  </si>
  <si>
    <t xml:space="preserve">Okres ubezpieczenia
 AC i KR </t>
  </si>
  <si>
    <t>IV okres ubezpieczenia</t>
  </si>
  <si>
    <t>III okres ubezpieczenia</t>
  </si>
  <si>
    <t>II okres ubezpieczenia</t>
  </si>
  <si>
    <t>I okres ubezpieczenia</t>
  </si>
  <si>
    <t>ŁĄCZNIE wszystkie jednostki</t>
  </si>
  <si>
    <t>RAZEM łącznie wszystkie jednostki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</si>
</sst>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[$-415]d\ mmmm\ yyyy"/>
    <numFmt numFmtId="167" formatCode="#,##0.00&quot; zł&quot;;[Red]\-#,##0.00&quot; zł&quot;"/>
    <numFmt numFmtId="168" formatCode="_-* #,##0.00\ _z_ł_-;\-* #,##0.00\ _z_ł_-;_-* \-??\ _z_ł_-;_-@_-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\-#,##0.00\ "/>
  </numFmts>
  <fonts count="53"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0"/>
      <name val="Arial CE"/>
      <family val="0"/>
    </font>
    <font>
      <sz val="8"/>
      <name val="Arial"/>
      <family val="2"/>
    </font>
    <font>
      <b/>
      <sz val="11"/>
      <name val="Verdana"/>
      <family val="2"/>
    </font>
    <font>
      <sz val="8"/>
      <color indexed="8"/>
      <name val="Czcionka tekstu podstawowego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8"/>
      <name val="Verdana"/>
      <family val="2"/>
    </font>
    <font>
      <b/>
      <sz val="12"/>
      <color indexed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u val="single"/>
      <sz val="9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8"/>
      <color indexed="8"/>
      <name val="Calibri"/>
      <family val="2"/>
    </font>
    <font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5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65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8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44" fontId="2" fillId="0" borderId="13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4" fontId="2" fillId="0" borderId="11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6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164" fontId="8" fillId="0" borderId="11" xfId="6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4" fontId="2" fillId="0" borderId="11" xfId="42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165" fontId="2" fillId="0" borderId="11" xfId="42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1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 wrapText="1"/>
    </xf>
    <xf numFmtId="44" fontId="1" fillId="21" borderId="11" xfId="62" applyNumberFormat="1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>
      <alignment horizontal="center" vertical="center" wrapText="1"/>
    </xf>
    <xf numFmtId="8" fontId="4" fillId="0" borderId="11" xfId="6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44" fontId="4" fillId="0" borderId="11" xfId="0" applyNumberFormat="1" applyFont="1" applyFill="1" applyBorder="1" applyAlignment="1">
      <alignment horizontal="left" vertical="center"/>
    </xf>
    <xf numFmtId="8" fontId="4" fillId="0" borderId="11" xfId="0" applyNumberFormat="1" applyFont="1" applyFill="1" applyBorder="1" applyAlignment="1">
      <alignment horizontal="right" vertical="center" wrapText="1"/>
    </xf>
    <xf numFmtId="8" fontId="4" fillId="0" borderId="11" xfId="0" applyNumberFormat="1" applyFont="1" applyFill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165" fontId="4" fillId="0" borderId="11" xfId="60" applyNumberFormat="1" applyFont="1" applyFill="1" applyBorder="1" applyAlignment="1" applyProtection="1">
      <alignment horizontal="right" vertical="center"/>
      <protection/>
    </xf>
    <xf numFmtId="165" fontId="4" fillId="0" borderId="11" xfId="60" applyNumberFormat="1" applyFont="1" applyFill="1" applyBorder="1" applyAlignment="1" applyProtection="1">
      <alignment horizontal="center" vertical="center"/>
      <protection/>
    </xf>
    <xf numFmtId="165" fontId="3" fillId="0" borderId="11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 wrapText="1"/>
    </xf>
    <xf numFmtId="8" fontId="2" fillId="0" borderId="11" xfId="6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168" fontId="4" fillId="0" borderId="11" xfId="42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44" fontId="1" fillId="24" borderId="11" xfId="62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left" vertical="center" wrapText="1"/>
    </xf>
    <xf numFmtId="8" fontId="4" fillId="0" borderId="15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4" fontId="3" fillId="0" borderId="11" xfId="0" applyNumberFormat="1" applyFont="1" applyFill="1" applyBorder="1" applyAlignment="1">
      <alignment horizontal="right" vertical="center" wrapText="1"/>
    </xf>
    <xf numFmtId="44" fontId="4" fillId="0" borderId="11" xfId="60" applyFont="1" applyFill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25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6" fillId="0" borderId="0" xfId="0" applyFont="1" applyAlignment="1">
      <alignment/>
    </xf>
    <xf numFmtId="4" fontId="2" fillId="0" borderId="13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164" fontId="8" fillId="0" borderId="21" xfId="6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4" fontId="1" fillId="0" borderId="3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 vertical="center" wrapText="1"/>
    </xf>
    <xf numFmtId="164" fontId="8" fillId="0" borderId="0" xfId="60" applyNumberFormat="1" applyFont="1" applyFill="1" applyBorder="1" applyAlignment="1">
      <alignment vertical="center" wrapText="1"/>
    </xf>
    <xf numFmtId="2" fontId="8" fillId="0" borderId="0" xfId="6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24" borderId="2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60" applyNumberFormat="1" applyFont="1" applyFill="1" applyBorder="1" applyAlignment="1">
      <alignment horizontal="center" vertical="center" wrapText="1"/>
    </xf>
    <xf numFmtId="44" fontId="1" fillId="24" borderId="16" xfId="60" applyNumberFormat="1" applyFont="1" applyFill="1" applyBorder="1" applyAlignment="1">
      <alignment horizontal="center" vertical="center" wrapText="1"/>
    </xf>
    <xf numFmtId="2" fontId="1" fillId="24" borderId="16" xfId="60" applyNumberFormat="1" applyFont="1" applyFill="1" applyBorder="1" applyAlignment="1">
      <alignment horizontal="center" vertical="center" wrapText="1"/>
    </xf>
    <xf numFmtId="2" fontId="8" fillId="0" borderId="21" xfId="60" applyNumberFormat="1" applyFont="1" applyFill="1" applyBorder="1" applyAlignment="1">
      <alignment vertical="center" wrapText="1"/>
    </xf>
    <xf numFmtId="164" fontId="18" fillId="26" borderId="0" xfId="60" applyNumberFormat="1" applyFont="1" applyFill="1" applyBorder="1" applyAlignment="1">
      <alignment vertical="center" wrapText="1"/>
    </xf>
    <xf numFmtId="164" fontId="8" fillId="0" borderId="11" xfId="6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10" fillId="26" borderId="0" xfId="0" applyNumberFormat="1" applyFont="1" applyFill="1" applyBorder="1" applyAlignment="1">
      <alignment vertical="center" wrapText="1"/>
    </xf>
    <xf numFmtId="164" fontId="8" fillId="0" borderId="11" xfId="60" applyNumberFormat="1" applyFont="1" applyFill="1" applyBorder="1" applyAlignment="1">
      <alignment horizontal="right" vertical="center" wrapText="1"/>
    </xf>
    <xf numFmtId="164" fontId="8" fillId="0" borderId="0" xfId="6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8" fillId="26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8" fillId="0" borderId="34" xfId="6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3" fillId="24" borderId="0" xfId="0" applyFont="1" applyFill="1" applyAlignment="1">
      <alignment/>
    </xf>
    <xf numFmtId="0" fontId="7" fillId="0" borderId="11" xfId="0" applyFont="1" applyBorder="1" applyAlignment="1">
      <alignment/>
    </xf>
    <xf numFmtId="2" fontId="7" fillId="24" borderId="0" xfId="0" applyNumberFormat="1" applyFont="1" applyFill="1" applyAlignment="1">
      <alignment/>
    </xf>
    <xf numFmtId="0" fontId="7" fillId="0" borderId="33" xfId="0" applyFont="1" applyBorder="1" applyAlignment="1">
      <alignment/>
    </xf>
    <xf numFmtId="4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2" fontId="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164" fontId="18" fillId="0" borderId="0" xfId="0" applyNumberFormat="1" applyFont="1" applyAlignment="1">
      <alignment/>
    </xf>
    <xf numFmtId="164" fontId="18" fillId="0" borderId="0" xfId="0" applyNumberFormat="1" applyFont="1" applyFill="1" applyAlignment="1">
      <alignment/>
    </xf>
    <xf numFmtId="44" fontId="18" fillId="26" borderId="0" xfId="0" applyNumberFormat="1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164" fontId="4" fillId="25" borderId="11" xfId="0" applyNumberFormat="1" applyFont="1" applyFill="1" applyBorder="1" applyAlignment="1">
      <alignment horizontal="right"/>
    </xf>
    <xf numFmtId="164" fontId="4" fillId="25" borderId="11" xfId="0" applyNumberFormat="1" applyFont="1" applyFill="1" applyBorder="1" applyAlignment="1">
      <alignment horizontal="righ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5" fillId="25" borderId="3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/>
    </xf>
    <xf numFmtId="0" fontId="1" fillId="21" borderId="37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1" fillId="21" borderId="38" xfId="0" applyFont="1" applyFill="1" applyBorder="1" applyAlignment="1">
      <alignment vertical="center"/>
    </xf>
    <xf numFmtId="44" fontId="2" fillId="0" borderId="11" xfId="0" applyNumberFormat="1" applyFont="1" applyFill="1" applyBorder="1" applyAlignment="1">
      <alignment vertical="center" wrapText="1"/>
    </xf>
    <xf numFmtId="8" fontId="2" fillId="0" borderId="11" xfId="6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horizontal="left" vertical="center"/>
    </xf>
    <xf numFmtId="8" fontId="2" fillId="0" borderId="11" xfId="0" applyNumberFormat="1" applyFont="1" applyFill="1" applyBorder="1" applyAlignment="1">
      <alignment horizontal="right" vertical="center" wrapText="1"/>
    </xf>
    <xf numFmtId="0" fontId="7" fillId="25" borderId="0" xfId="0" applyFont="1" applyFill="1" applyAlignment="1">
      <alignment/>
    </xf>
    <xf numFmtId="0" fontId="1" fillId="0" borderId="11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8" fontId="2" fillId="0" borderId="11" xfId="0" applyNumberFormat="1" applyFont="1" applyFill="1" applyBorder="1" applyAlignment="1">
      <alignment horizontal="right" vertical="center"/>
    </xf>
    <xf numFmtId="44" fontId="2" fillId="0" borderId="11" xfId="60" applyNumberFormat="1" applyFont="1" applyBorder="1" applyAlignment="1">
      <alignment horizontal="center" vertical="center"/>
    </xf>
    <xf numFmtId="44" fontId="2" fillId="25" borderId="11" xfId="60" applyNumberFormat="1" applyFont="1" applyFill="1" applyBorder="1" applyAlignment="1">
      <alignment horizontal="center" vertical="center"/>
    </xf>
    <xf numFmtId="8" fontId="2" fillId="0" borderId="11" xfId="0" applyNumberFormat="1" applyFont="1" applyBorder="1" applyAlignment="1">
      <alignment horizontal="right" vertical="center"/>
    </xf>
    <xf numFmtId="44" fontId="1" fillId="0" borderId="11" xfId="0" applyNumberFormat="1" applyFont="1" applyBorder="1" applyAlignment="1">
      <alignment horizontal="right" vertical="center"/>
    </xf>
    <xf numFmtId="165" fontId="2" fillId="0" borderId="11" xfId="60" applyNumberFormat="1" applyFont="1" applyFill="1" applyBorder="1" applyAlignment="1" applyProtection="1">
      <alignment horizontal="right" vertical="center"/>
      <protection/>
    </xf>
    <xf numFmtId="165" fontId="2" fillId="0" borderId="11" xfId="0" applyNumberFormat="1" applyFont="1" applyFill="1" applyBorder="1" applyAlignment="1">
      <alignment horizontal="left" vertical="center"/>
    </xf>
    <xf numFmtId="167" fontId="2" fillId="0" borderId="11" xfId="60" applyNumberFormat="1" applyFont="1" applyFill="1" applyBorder="1" applyAlignment="1" applyProtection="1">
      <alignment horizontal="right" vertical="center"/>
      <protection/>
    </xf>
    <xf numFmtId="44" fontId="2" fillId="0" borderId="11" xfId="60" applyNumberFormat="1" applyFont="1" applyBorder="1" applyAlignment="1">
      <alignment horizontal="left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left" vertical="center"/>
    </xf>
    <xf numFmtId="165" fontId="1" fillId="0" borderId="11" xfId="0" applyNumberFormat="1" applyFont="1" applyFill="1" applyBorder="1" applyAlignment="1">
      <alignment horizontal="right" vertical="center"/>
    </xf>
    <xf numFmtId="43" fontId="7" fillId="0" borderId="0" xfId="0" applyNumberFormat="1" applyFont="1" applyAlignment="1">
      <alignment/>
    </xf>
    <xf numFmtId="168" fontId="2" fillId="0" borderId="11" xfId="42" applyNumberFormat="1" applyFont="1" applyFill="1" applyBorder="1" applyAlignment="1" applyProtection="1">
      <alignment horizontal="right" vertical="center" wrapText="1"/>
      <protection/>
    </xf>
    <xf numFmtId="44" fontId="16" fillId="20" borderId="39" xfId="0" applyNumberFormat="1" applyFont="1" applyFill="1" applyBorder="1" applyAlignment="1">
      <alignment/>
    </xf>
    <xf numFmtId="44" fontId="13" fillId="20" borderId="4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0" fontId="48" fillId="0" borderId="0" xfId="0" applyFont="1" applyFill="1" applyAlignment="1">
      <alignment horizontal="center"/>
    </xf>
    <xf numFmtId="4" fontId="49" fillId="8" borderId="39" xfId="0" applyNumberFormat="1" applyFont="1" applyFill="1" applyBorder="1" applyAlignment="1">
      <alignment/>
    </xf>
    <xf numFmtId="0" fontId="1" fillId="21" borderId="28" xfId="0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44" fontId="4" fillId="25" borderId="17" xfId="60" applyFont="1" applyFill="1" applyBorder="1" applyAlignment="1">
      <alignment horizontal="left"/>
    </xf>
    <xf numFmtId="44" fontId="4" fillId="25" borderId="17" xfId="60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center" vertical="center" wrapText="1"/>
    </xf>
    <xf numFmtId="44" fontId="2" fillId="0" borderId="13" xfId="42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0" borderId="13" xfId="42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center" vertical="center" wrapText="1"/>
    </xf>
    <xf numFmtId="165" fontId="2" fillId="25" borderId="11" xfId="42" applyNumberFormat="1" applyFont="1" applyFill="1" applyBorder="1" applyAlignment="1" applyProtection="1">
      <alignment horizontal="center" vertical="center"/>
      <protection/>
    </xf>
    <xf numFmtId="2" fontId="2" fillId="25" borderId="11" xfId="0" applyNumberFormat="1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4" fontId="4" fillId="0" borderId="41" xfId="0" applyNumberFormat="1" applyFont="1" applyFill="1" applyBorder="1" applyAlignment="1">
      <alignment horizontal="left" vertical="center"/>
    </xf>
    <xf numFmtId="44" fontId="16" fillId="20" borderId="39" xfId="0" applyNumberFormat="1" applyFont="1" applyFill="1" applyBorder="1" applyAlignment="1">
      <alignment horizontal="right"/>
    </xf>
    <xf numFmtId="44" fontId="4" fillId="25" borderId="17" xfId="60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42" xfId="0" applyFont="1" applyFill="1" applyBorder="1" applyAlignment="1">
      <alignment horizontal="center" vertical="center" wrapText="1"/>
    </xf>
    <xf numFmtId="4" fontId="1" fillId="26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/>
    </xf>
    <xf numFmtId="0" fontId="1" fillId="25" borderId="11" xfId="0" applyFont="1" applyFill="1" applyBorder="1" applyAlignment="1">
      <alignment horizontal="center" vertical="center"/>
    </xf>
    <xf numFmtId="0" fontId="23" fillId="0" borderId="43" xfId="0" applyFont="1" applyBorder="1" applyAlignment="1">
      <alignment/>
    </xf>
    <xf numFmtId="0" fontId="23" fillId="0" borderId="11" xfId="0" applyFont="1" applyBorder="1" applyAlignment="1">
      <alignment/>
    </xf>
    <xf numFmtId="0" fontId="13" fillId="20" borderId="11" xfId="0" applyFont="1" applyFill="1" applyBorder="1" applyAlignment="1">
      <alignment horizontal="right"/>
    </xf>
    <xf numFmtId="164" fontId="13" fillId="20" borderId="11" xfId="0" applyNumberFormat="1" applyFont="1" applyFill="1" applyBorder="1" applyAlignment="1">
      <alignment/>
    </xf>
    <xf numFmtId="44" fontId="13" fillId="20" borderId="40" xfId="0" applyNumberFormat="1" applyFont="1" applyFill="1" applyBorder="1" applyAlignment="1">
      <alignment horizontal="right" vertical="center" wrapText="1"/>
    </xf>
    <xf numFmtId="0" fontId="1" fillId="20" borderId="11" xfId="0" applyFont="1" applyFill="1" applyBorder="1" applyAlignment="1">
      <alignment vertical="center"/>
    </xf>
    <xf numFmtId="0" fontId="1" fillId="25" borderId="0" xfId="0" applyFont="1" applyFill="1" applyBorder="1" applyAlignment="1">
      <alignment horizontal="center" vertical="center"/>
    </xf>
    <xf numFmtId="0" fontId="23" fillId="0" borderId="44" xfId="0" applyFont="1" applyBorder="1" applyAlignment="1">
      <alignment/>
    </xf>
    <xf numFmtId="0" fontId="13" fillId="20" borderId="43" xfId="0" applyFont="1" applyFill="1" applyBorder="1" applyAlignment="1">
      <alignment horizontal="right"/>
    </xf>
    <xf numFmtId="164" fontId="13" fillId="20" borderId="45" xfId="0" applyNumberFormat="1" applyFont="1" applyFill="1" applyBorder="1" applyAlignment="1">
      <alignment/>
    </xf>
    <xf numFmtId="0" fontId="1" fillId="21" borderId="11" xfId="0" applyFont="1" applyFill="1" applyBorder="1" applyAlignment="1">
      <alignment vertical="center"/>
    </xf>
    <xf numFmtId="0" fontId="23" fillId="21" borderId="0" xfId="0" applyFont="1" applyFill="1" applyAlignment="1">
      <alignment/>
    </xf>
    <xf numFmtId="0" fontId="7" fillId="0" borderId="46" xfId="0" applyFont="1" applyBorder="1" applyAlignment="1">
      <alignment/>
    </xf>
    <xf numFmtId="0" fontId="5" fillId="21" borderId="17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164" fontId="4" fillId="0" borderId="11" xfId="60" applyNumberFormat="1" applyFont="1" applyFill="1" applyBorder="1" applyAlignment="1" applyProtection="1">
      <alignment horizontal="center" vertical="center"/>
      <protection/>
    </xf>
    <xf numFmtId="44" fontId="4" fillId="0" borderId="17" xfId="60" applyNumberFormat="1" applyFont="1" applyBorder="1" applyAlignment="1">
      <alignment horizontal="left" vertical="center"/>
    </xf>
    <xf numFmtId="2" fontId="2" fillId="0" borderId="11" xfId="60" applyNumberFormat="1" applyFont="1" applyFill="1" applyBorder="1" applyAlignment="1" applyProtection="1">
      <alignment horizontal="right" vertical="center"/>
      <protection/>
    </xf>
    <xf numFmtId="44" fontId="13" fillId="20" borderId="11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Alignment="1">
      <alignment horizontal="center"/>
    </xf>
    <xf numFmtId="165" fontId="16" fillId="20" borderId="11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164" fontId="4" fillId="25" borderId="16" xfId="0" applyNumberFormat="1" applyFont="1" applyFill="1" applyBorder="1" applyAlignment="1">
      <alignment horizontal="right"/>
    </xf>
    <xf numFmtId="44" fontId="4" fillId="0" borderId="18" xfId="60" applyFont="1" applyFill="1" applyBorder="1" applyAlignment="1">
      <alignment horizontal="right"/>
    </xf>
    <xf numFmtId="164" fontId="4" fillId="25" borderId="21" xfId="0" applyNumberFormat="1" applyFont="1" applyFill="1" applyBorder="1" applyAlignment="1">
      <alignment horizontal="right" vertical="top"/>
    </xf>
    <xf numFmtId="44" fontId="4" fillId="25" borderId="22" xfId="60" applyFont="1" applyFill="1" applyBorder="1" applyAlignment="1">
      <alignment horizontal="right" vertical="top"/>
    </xf>
    <xf numFmtId="44" fontId="4" fillId="25" borderId="47" xfId="0" applyNumberFormat="1" applyFont="1" applyFill="1" applyBorder="1" applyAlignment="1">
      <alignment horizontal="center" vertical="center"/>
    </xf>
    <xf numFmtId="8" fontId="4" fillId="0" borderId="17" xfId="60" applyNumberFormat="1" applyFont="1" applyFill="1" applyBorder="1" applyAlignment="1">
      <alignment horizontal="center"/>
    </xf>
    <xf numFmtId="44" fontId="4" fillId="25" borderId="17" xfId="60" applyFont="1" applyFill="1" applyBorder="1" applyAlignment="1">
      <alignment horizontal="center"/>
    </xf>
    <xf numFmtId="8" fontId="4" fillId="25" borderId="17" xfId="60" applyNumberFormat="1" applyFont="1" applyFill="1" applyBorder="1" applyAlignment="1">
      <alignment horizontal="right"/>
    </xf>
    <xf numFmtId="164" fontId="4" fillId="25" borderId="17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9" xfId="6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 wrapText="1"/>
    </xf>
    <xf numFmtId="44" fontId="9" fillId="0" borderId="19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4" fontId="9" fillId="0" borderId="24" xfId="0" applyNumberFormat="1" applyFont="1" applyBorder="1" applyAlignment="1">
      <alignment vertical="center" wrapText="1"/>
    </xf>
    <xf numFmtId="0" fontId="9" fillId="0" borderId="25" xfId="0" applyFont="1" applyFill="1" applyBorder="1" applyAlignment="1">
      <alignment vertical="top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vertical="center" wrapText="1"/>
    </xf>
    <xf numFmtId="2" fontId="9" fillId="0" borderId="16" xfId="0" applyNumberFormat="1" applyFont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/>
    </xf>
    <xf numFmtId="44" fontId="10" fillId="20" borderId="11" xfId="0" applyNumberFormat="1" applyFont="1" applyFill="1" applyBorder="1" applyAlignment="1">
      <alignment horizontal="right" vertical="center" wrapText="1"/>
    </xf>
    <xf numFmtId="44" fontId="4" fillId="0" borderId="17" xfId="0" applyNumberFormat="1" applyFont="1" applyFill="1" applyBorder="1" applyAlignment="1">
      <alignment horizontal="left" vertical="center" wrapText="1"/>
    </xf>
    <xf numFmtId="44" fontId="16" fillId="20" borderId="50" xfId="0" applyNumberFormat="1" applyFont="1" applyFill="1" applyBorder="1" applyAlignment="1">
      <alignment horizontal="right"/>
    </xf>
    <xf numFmtId="44" fontId="16" fillId="20" borderId="50" xfId="0" applyNumberFormat="1" applyFont="1" applyFill="1" applyBorder="1" applyAlignment="1">
      <alignment/>
    </xf>
    <xf numFmtId="0" fontId="2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8" fontId="16" fillId="20" borderId="5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4" fillId="0" borderId="37" xfId="0" applyFont="1" applyFill="1" applyBorder="1" applyAlignment="1">
      <alignment horizontal="left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44" fontId="16" fillId="0" borderId="37" xfId="0" applyNumberFormat="1" applyFont="1" applyFill="1" applyBorder="1" applyAlignment="1">
      <alignment horizontal="right"/>
    </xf>
    <xf numFmtId="8" fontId="16" fillId="0" borderId="37" xfId="0" applyNumberFormat="1" applyFont="1" applyFill="1" applyBorder="1" applyAlignment="1">
      <alignment/>
    </xf>
    <xf numFmtId="0" fontId="2" fillId="0" borderId="48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44" fontId="2" fillId="0" borderId="36" xfId="0" applyNumberFormat="1" applyFont="1" applyBorder="1" applyAlignment="1">
      <alignment horizontal="right" vertical="center"/>
    </xf>
    <xf numFmtId="4" fontId="2" fillId="0" borderId="36" xfId="0" applyNumberFormat="1" applyFont="1" applyFill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44" fontId="2" fillId="0" borderId="21" xfId="0" applyNumberFormat="1" applyFont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44" fontId="7" fillId="0" borderId="54" xfId="0" applyNumberFormat="1" applyFont="1" applyBorder="1" applyAlignment="1">
      <alignment horizontal="right" vertical="center" wrapText="1"/>
    </xf>
    <xf numFmtId="4" fontId="2" fillId="0" borderId="54" xfId="0" applyNumberFormat="1" applyFont="1" applyFill="1" applyBorder="1" applyAlignment="1">
      <alignment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8" fontId="2" fillId="0" borderId="36" xfId="0" applyNumberFormat="1" applyFont="1" applyBorder="1" applyAlignment="1">
      <alignment horizontal="right" vertical="center" wrapText="1"/>
    </xf>
    <xf numFmtId="0" fontId="2" fillId="0" borderId="5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8" fontId="2" fillId="0" borderId="21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4" fontId="2" fillId="0" borderId="17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8" fontId="7" fillId="0" borderId="11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8" fontId="4" fillId="0" borderId="21" xfId="6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left" vertical="center" wrapText="1"/>
    </xf>
    <xf numFmtId="8" fontId="16" fillId="20" borderId="39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 horizontal="center" vertical="center"/>
    </xf>
    <xf numFmtId="44" fontId="2" fillId="25" borderId="17" xfId="60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2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right" vertical="center"/>
    </xf>
    <xf numFmtId="0" fontId="3" fillId="20" borderId="30" xfId="0" applyFont="1" applyFill="1" applyBorder="1" applyAlignment="1">
      <alignment horizontal="left" vertical="center" wrapText="1"/>
    </xf>
    <xf numFmtId="0" fontId="5" fillId="20" borderId="31" xfId="0" applyFont="1" applyFill="1" applyBorder="1" applyAlignment="1">
      <alignment/>
    </xf>
    <xf numFmtId="0" fontId="5" fillId="20" borderId="32" xfId="0" applyFont="1" applyFill="1" applyBorder="1" applyAlignment="1">
      <alignment/>
    </xf>
    <xf numFmtId="0" fontId="24" fillId="0" borderId="0" xfId="51" applyFont="1">
      <alignment/>
      <protection/>
    </xf>
    <xf numFmtId="8" fontId="24" fillId="0" borderId="0" xfId="51" applyNumberFormat="1" applyFont="1">
      <alignment/>
      <protection/>
    </xf>
    <xf numFmtId="3" fontId="24" fillId="0" borderId="0" xfId="51" applyNumberFormat="1" applyFont="1">
      <alignment/>
      <protection/>
    </xf>
    <xf numFmtId="0" fontId="24" fillId="0" borderId="0" xfId="51" applyFont="1" applyAlignment="1">
      <alignment wrapText="1"/>
      <protection/>
    </xf>
    <xf numFmtId="0" fontId="5" fillId="0" borderId="0" xfId="51" applyFont="1">
      <alignment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169" fontId="5" fillId="0" borderId="11" xfId="51" applyNumberFormat="1" applyFont="1" applyFill="1" applyBorder="1" applyAlignment="1">
      <alignment horizontal="center" vertical="center" wrapText="1"/>
      <protection/>
    </xf>
    <xf numFmtId="0" fontId="5" fillId="0" borderId="21" xfId="51" applyFont="1" applyBorder="1">
      <alignment/>
      <protection/>
    </xf>
    <xf numFmtId="8" fontId="15" fillId="0" borderId="21" xfId="51" applyNumberFormat="1" applyFont="1" applyBorder="1" applyAlignment="1">
      <alignment horizontal="center"/>
      <protection/>
    </xf>
    <xf numFmtId="0" fontId="5" fillId="0" borderId="21" xfId="51" applyFont="1" applyBorder="1" applyAlignment="1">
      <alignment horizontal="center" vertical="center"/>
      <protection/>
    </xf>
    <xf numFmtId="0" fontId="15" fillId="0" borderId="20" xfId="51" applyFont="1" applyFill="1" applyBorder="1" applyAlignment="1">
      <alignment horizontal="center" vertical="center"/>
      <protection/>
    </xf>
    <xf numFmtId="0" fontId="24" fillId="21" borderId="0" xfId="51" applyFont="1" applyFill="1">
      <alignment/>
      <protection/>
    </xf>
    <xf numFmtId="0" fontId="4" fillId="0" borderId="56" xfId="51" applyFont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44" fontId="3" fillId="0" borderId="16" xfId="63" applyFont="1" applyFill="1" applyBorder="1" applyAlignment="1">
      <alignment horizontal="center" vertical="center" wrapText="1"/>
    </xf>
    <xf numFmtId="0" fontId="24" fillId="0" borderId="16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center" vertical="center"/>
      <protection/>
    </xf>
    <xf numFmtId="0" fontId="3" fillId="0" borderId="25" xfId="51" applyFont="1" applyFill="1" applyBorder="1" applyAlignment="1">
      <alignment horizontal="center" vertical="center"/>
      <protection/>
    </xf>
    <xf numFmtId="0" fontId="24" fillId="0" borderId="11" xfId="51" applyFont="1" applyBorder="1">
      <alignment/>
      <protection/>
    </xf>
    <xf numFmtId="44" fontId="3" fillId="0" borderId="11" xfId="63" applyFont="1" applyFill="1" applyBorder="1" applyAlignment="1">
      <alignment horizontal="center" vertical="center" wrapText="1"/>
    </xf>
    <xf numFmtId="0" fontId="24" fillId="0" borderId="11" xfId="51" applyFont="1" applyFill="1" applyBorder="1">
      <alignment/>
      <protection/>
    </xf>
    <xf numFmtId="0" fontId="4" fillId="0" borderId="11" xfId="51" applyFont="1" applyFill="1" applyBorder="1" applyAlignment="1">
      <alignment horizontal="center"/>
      <protection/>
    </xf>
    <xf numFmtId="0" fontId="24" fillId="0" borderId="11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24" fillId="0" borderId="11" xfId="51" applyFont="1" applyFill="1" applyBorder="1" applyAlignment="1">
      <alignment horizontal="center"/>
      <protection/>
    </xf>
    <xf numFmtId="0" fontId="4" fillId="25" borderId="11" xfId="51" applyFont="1" applyFill="1" applyBorder="1" applyAlignment="1">
      <alignment horizontal="center" vertical="center" wrapText="1"/>
      <protection/>
    </xf>
    <xf numFmtId="0" fontId="24" fillId="0" borderId="21" xfId="51" applyFont="1" applyBorder="1">
      <alignment/>
      <protection/>
    </xf>
    <xf numFmtId="8" fontId="15" fillId="25" borderId="21" xfId="63" applyNumberFormat="1" applyFont="1" applyFill="1" applyBorder="1" applyAlignment="1">
      <alignment horizontal="center" vertical="center"/>
    </xf>
    <xf numFmtId="0" fontId="4" fillId="25" borderId="21" xfId="51" applyFont="1" applyFill="1" applyBorder="1" applyAlignment="1">
      <alignment horizontal="center" vertical="center" wrapText="1"/>
      <protection/>
    </xf>
    <xf numFmtId="3" fontId="5" fillId="0" borderId="21" xfId="51" applyNumberFormat="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25" borderId="21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 vertical="center"/>
      <protection/>
    </xf>
    <xf numFmtId="49" fontId="4" fillId="25" borderId="21" xfId="51" applyNumberFormat="1" applyFont="1" applyFill="1" applyBorder="1" applyAlignment="1">
      <alignment horizontal="center" vertical="center"/>
      <protection/>
    </xf>
    <xf numFmtId="0" fontId="3" fillId="0" borderId="20" xfId="51" applyFont="1" applyFill="1" applyBorder="1" applyAlignment="1">
      <alignment horizontal="center" vertical="center"/>
      <protection/>
    </xf>
    <xf numFmtId="164" fontId="24" fillId="0" borderId="11" xfId="51" applyNumberFormat="1" applyFont="1" applyBorder="1" applyAlignment="1">
      <alignment horizontal="center" vertical="center"/>
      <protection/>
    </xf>
    <xf numFmtId="0" fontId="24" fillId="0" borderId="11" xfId="51" applyFont="1" applyBorder="1" applyAlignment="1">
      <alignment wrapText="1"/>
      <protection/>
    </xf>
    <xf numFmtId="8" fontId="15" fillId="25" borderId="11" xfId="63" applyNumberFormat="1" applyFont="1" applyFill="1" applyBorder="1" applyAlignment="1">
      <alignment horizontal="center" vertical="center"/>
    </xf>
    <xf numFmtId="3" fontId="5" fillId="0" borderId="11" xfId="51" applyNumberFormat="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25" borderId="11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49" fontId="4" fillId="25" borderId="11" xfId="51" applyNumberFormat="1" applyFont="1" applyFill="1" applyBorder="1" applyAlignment="1">
      <alignment horizontal="center" vertical="center"/>
      <protection/>
    </xf>
    <xf numFmtId="0" fontId="12" fillId="20" borderId="17" xfId="51" applyFont="1" applyFill="1" applyBorder="1" applyAlignment="1">
      <alignment vertical="center"/>
      <protection/>
    </xf>
    <xf numFmtId="0" fontId="12" fillId="20" borderId="11" xfId="51" applyFont="1" applyFill="1" applyBorder="1" applyAlignment="1">
      <alignment vertical="center"/>
      <protection/>
    </xf>
    <xf numFmtId="0" fontId="12" fillId="20" borderId="15" xfId="51" applyFont="1" applyFill="1" applyBorder="1" applyAlignment="1">
      <alignment vertical="center"/>
      <protection/>
    </xf>
    <xf numFmtId="0" fontId="4" fillId="20" borderId="11" xfId="51" applyFont="1" applyFill="1" applyBorder="1" applyAlignment="1">
      <alignment horizontal="center" vertical="top"/>
      <protection/>
    </xf>
    <xf numFmtId="0" fontId="12" fillId="20" borderId="14" xfId="51" applyFont="1" applyFill="1" applyBorder="1" applyAlignment="1">
      <alignment vertical="center"/>
      <protection/>
    </xf>
    <xf numFmtId="0" fontId="12" fillId="20" borderId="13" xfId="51" applyFont="1" applyFill="1" applyBorder="1" applyAlignment="1">
      <alignment vertical="center"/>
      <protection/>
    </xf>
    <xf numFmtId="0" fontId="12" fillId="20" borderId="23" xfId="51" applyFont="1" applyFill="1" applyBorder="1" applyAlignment="1">
      <alignment vertical="center"/>
      <protection/>
    </xf>
    <xf numFmtId="0" fontId="4" fillId="20" borderId="13" xfId="51" applyFont="1" applyFill="1" applyBorder="1" applyAlignment="1">
      <alignment horizontal="center" vertical="top"/>
      <protection/>
    </xf>
    <xf numFmtId="2" fontId="5" fillId="0" borderId="11" xfId="51" applyNumberFormat="1" applyFont="1" applyFill="1" applyBorder="1" applyAlignment="1">
      <alignment horizontal="center" vertical="center"/>
      <protection/>
    </xf>
    <xf numFmtId="0" fontId="14" fillId="0" borderId="21" xfId="51" applyFont="1" applyBorder="1" applyAlignment="1">
      <alignment horizontal="center"/>
      <protection/>
    </xf>
    <xf numFmtId="8" fontId="3" fillId="0" borderId="21" xfId="63" applyNumberFormat="1" applyFont="1" applyFill="1" applyBorder="1" applyAlignment="1">
      <alignment horizontal="center" vertical="center" wrapText="1"/>
    </xf>
    <xf numFmtId="0" fontId="14" fillId="25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14" fillId="25" borderId="21" xfId="51" applyFont="1" applyFill="1" applyBorder="1" applyAlignment="1">
      <alignment horizontal="center" vertical="center"/>
      <protection/>
    </xf>
    <xf numFmtId="0" fontId="14" fillId="0" borderId="21" xfId="51" applyFont="1" applyBorder="1" applyAlignment="1">
      <alignment horizontal="center" vertical="center" wrapText="1"/>
      <protection/>
    </xf>
    <xf numFmtId="0" fontId="15" fillId="0" borderId="20" xfId="51" applyFont="1" applyBorder="1" applyAlignment="1">
      <alignment horizontal="center" vertical="center"/>
      <protection/>
    </xf>
    <xf numFmtId="0" fontId="24" fillId="0" borderId="0" xfId="51" applyFont="1" applyFill="1">
      <alignment/>
      <protection/>
    </xf>
    <xf numFmtId="0" fontId="4" fillId="0" borderId="56" xfId="51" applyFont="1" applyFill="1" applyBorder="1" applyAlignment="1">
      <alignment horizontal="center" vertical="center"/>
      <protection/>
    </xf>
    <xf numFmtId="0" fontId="14" fillId="0" borderId="11" xfId="51" applyFont="1" applyFill="1" applyBorder="1" applyAlignment="1">
      <alignment horizontal="center"/>
      <protection/>
    </xf>
    <xf numFmtId="8" fontId="3" fillId="0" borderId="11" xfId="63" applyNumberFormat="1" applyFont="1" applyFill="1" applyBorder="1" applyAlignment="1">
      <alignment horizontal="center" vertical="center" wrapText="1"/>
    </xf>
    <xf numFmtId="0" fontId="14" fillId="0" borderId="11" xfId="51" applyFont="1" applyFill="1" applyBorder="1" applyAlignment="1">
      <alignment horizontal="center" vertical="center"/>
      <protection/>
    </xf>
    <xf numFmtId="0" fontId="14" fillId="0" borderId="11" xfId="51" applyFont="1" applyFill="1" applyBorder="1" applyAlignment="1">
      <alignment horizontal="center" vertical="center" wrapText="1"/>
      <protection/>
    </xf>
    <xf numFmtId="0" fontId="15" fillId="0" borderId="10" xfId="51" applyFont="1" applyFill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/>
      <protection/>
    </xf>
    <xf numFmtId="0" fontId="14" fillId="25" borderId="11" xfId="51" applyFont="1" applyFill="1" applyBorder="1" applyAlignment="1">
      <alignment horizontal="center"/>
      <protection/>
    </xf>
    <xf numFmtId="0" fontId="14" fillId="25" borderId="11" xfId="51" applyFont="1" applyFill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 vertical="center"/>
      <protection/>
    </xf>
    <xf numFmtId="8" fontId="3" fillId="0" borderId="19" xfId="63" applyNumberFormat="1" applyFont="1" applyFill="1" applyBorder="1" applyAlignment="1">
      <alignment horizontal="center" vertical="center" wrapText="1"/>
    </xf>
    <xf numFmtId="0" fontId="4" fillId="25" borderId="19" xfId="5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41" fontId="4" fillId="25" borderId="11" xfId="51" applyNumberFormat="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 quotePrefix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14" fillId="0" borderId="21" xfId="51" applyFont="1" applyBorder="1" applyAlignment="1">
      <alignment horizontal="center" vertical="center"/>
      <protection/>
    </xf>
    <xf numFmtId="8" fontId="3" fillId="0" borderId="21" xfId="51" applyNumberFormat="1" applyFont="1" applyBorder="1" applyAlignment="1">
      <alignment horizontal="center" vertical="center"/>
      <protection/>
    </xf>
    <xf numFmtId="3" fontId="5" fillId="25" borderId="21" xfId="51" applyNumberFormat="1" applyFont="1" applyFill="1" applyBorder="1" applyAlignment="1">
      <alignment horizontal="center" vertical="center"/>
      <protection/>
    </xf>
    <xf numFmtId="49" fontId="4" fillId="0" borderId="21" xfId="51" applyNumberFormat="1" applyFont="1" applyBorder="1" applyAlignment="1">
      <alignment horizontal="center" vertical="center"/>
      <protection/>
    </xf>
    <xf numFmtId="0" fontId="14" fillId="0" borderId="57" xfId="51" applyFont="1" applyBorder="1" applyAlignment="1">
      <alignment horizontal="center" vertical="center"/>
      <protection/>
    </xf>
    <xf numFmtId="0" fontId="14" fillId="0" borderId="16" xfId="51" applyFont="1" applyBorder="1" applyAlignment="1">
      <alignment horizontal="center" vertical="center" wrapText="1"/>
      <protection/>
    </xf>
    <xf numFmtId="44" fontId="3" fillId="0" borderId="16" xfId="51" applyNumberFormat="1" applyFont="1" applyBorder="1" applyAlignment="1">
      <alignment horizontal="center" vertical="center"/>
      <protection/>
    </xf>
    <xf numFmtId="0" fontId="0" fillId="0" borderId="16" xfId="51" applyBorder="1">
      <alignment/>
      <protection/>
    </xf>
    <xf numFmtId="0" fontId="5" fillId="0" borderId="16" xfId="51" applyFont="1" applyBorder="1" applyAlignment="1">
      <alignment horizontal="center" vertical="center"/>
      <protection/>
    </xf>
    <xf numFmtId="0" fontId="14" fillId="0" borderId="16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49" fontId="4" fillId="0" borderId="16" xfId="51" applyNumberFormat="1" applyFont="1" applyBorder="1" applyAlignment="1">
      <alignment horizontal="center" vertical="center"/>
      <protection/>
    </xf>
    <xf numFmtId="0" fontId="15" fillId="0" borderId="25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/>
      <protection/>
    </xf>
    <xf numFmtId="0" fontId="5" fillId="0" borderId="21" xfId="51" applyFont="1" applyBorder="1" applyAlignment="1">
      <alignment horizontal="center" wrapText="1"/>
      <protection/>
    </xf>
    <xf numFmtId="44" fontId="3" fillId="0" borderId="21" xfId="63" applyFont="1" applyFill="1" applyBorder="1" applyAlignment="1">
      <alignment horizontal="center" vertical="center" wrapText="1"/>
    </xf>
    <xf numFmtId="0" fontId="5" fillId="0" borderId="21" xfId="51" applyFont="1" applyBorder="1" applyAlignment="1">
      <alignment horizontal="center" vertical="center" wrapText="1"/>
      <protection/>
    </xf>
    <xf numFmtId="0" fontId="5" fillId="25" borderId="21" xfId="51" applyFont="1" applyFill="1" applyBorder="1" applyAlignment="1">
      <alignment horizont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25" borderId="11" xfId="51" applyFont="1" applyFill="1" applyBorder="1" applyAlignment="1">
      <alignment horizontal="center" vertical="center"/>
      <protection/>
    </xf>
    <xf numFmtId="0" fontId="24" fillId="21" borderId="33" xfId="51" applyFont="1" applyFill="1" applyBorder="1">
      <alignment/>
      <protection/>
    </xf>
    <xf numFmtId="0" fontId="24" fillId="21" borderId="35" xfId="51" applyFont="1" applyFill="1" applyBorder="1">
      <alignment/>
      <protection/>
    </xf>
    <xf numFmtId="0" fontId="24" fillId="21" borderId="15" xfId="51" applyFont="1" applyFill="1" applyBorder="1">
      <alignment/>
      <protection/>
    </xf>
    <xf numFmtId="0" fontId="4" fillId="0" borderId="24" xfId="51" applyFont="1" applyFill="1" applyBorder="1" applyAlignment="1">
      <alignment horizontal="center" vertical="center" wrapText="1"/>
      <protection/>
    </xf>
    <xf numFmtId="0" fontId="4" fillId="0" borderId="58" xfId="51" applyFont="1" applyFill="1" applyBorder="1" applyAlignment="1">
      <alignment horizontal="center" vertical="center" wrapText="1"/>
      <protection/>
    </xf>
    <xf numFmtId="0" fontId="4" fillId="0" borderId="27" xfId="51" applyFont="1" applyFill="1" applyBorder="1" applyAlignment="1">
      <alignment horizontal="center" vertical="center" wrapText="1"/>
      <protection/>
    </xf>
    <xf numFmtId="0" fontId="24" fillId="0" borderId="56" xfId="51" applyFont="1" applyBorder="1">
      <alignment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0" fontId="4" fillId="0" borderId="57" xfId="51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8" fontId="15" fillId="0" borderId="21" xfId="51" applyNumberFormat="1" applyFont="1" applyBorder="1" applyAlignment="1">
      <alignment horizontal="center" vertical="center"/>
      <protection/>
    </xf>
    <xf numFmtId="0" fontId="5" fillId="25" borderId="21" xfId="51" applyFont="1" applyFill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/>
      <protection/>
    </xf>
    <xf numFmtId="49" fontId="4" fillId="20" borderId="59" xfId="51" applyNumberFormat="1" applyFont="1" applyFill="1" applyBorder="1" applyAlignment="1">
      <alignment vertical="center"/>
      <protection/>
    </xf>
    <xf numFmtId="49" fontId="4" fillId="20" borderId="60" xfId="51" applyNumberFormat="1" applyFont="1" applyFill="1" applyBorder="1" applyAlignment="1">
      <alignment vertical="center"/>
      <protection/>
    </xf>
    <xf numFmtId="49" fontId="4" fillId="20" borderId="51" xfId="51" applyNumberFormat="1" applyFont="1" applyFill="1" applyBorder="1" applyAlignment="1">
      <alignment vertical="center"/>
      <protection/>
    </xf>
    <xf numFmtId="0" fontId="3" fillId="20" borderId="61" xfId="51" applyFont="1" applyFill="1" applyBorder="1" applyAlignment="1">
      <alignment vertical="center"/>
      <protection/>
    </xf>
    <xf numFmtId="0" fontId="3" fillId="20" borderId="62" xfId="51" applyFont="1" applyFill="1" applyBorder="1" applyAlignment="1">
      <alignment vertical="center"/>
      <protection/>
    </xf>
    <xf numFmtId="0" fontId="3" fillId="24" borderId="18" xfId="51" applyFont="1" applyFill="1" applyBorder="1" applyAlignment="1">
      <alignment horizontal="center" vertical="center" wrapText="1"/>
      <protection/>
    </xf>
    <xf numFmtId="0" fontId="3" fillId="24" borderId="16" xfId="51" applyFont="1" applyFill="1" applyBorder="1" applyAlignment="1">
      <alignment horizontal="center" vertical="center" wrapText="1"/>
      <protection/>
    </xf>
    <xf numFmtId="0" fontId="3" fillId="24" borderId="26" xfId="51" applyFont="1" applyFill="1" applyBorder="1" applyAlignment="1">
      <alignment horizontal="center" vertical="center" wrapText="1"/>
      <protection/>
    </xf>
    <xf numFmtId="0" fontId="28" fillId="0" borderId="0" xfId="51" applyFont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16" fillId="20" borderId="11" xfId="0" applyFont="1" applyFill="1" applyBorder="1" applyAlignment="1">
      <alignment/>
    </xf>
    <xf numFmtId="165" fontId="13" fillId="20" borderId="11" xfId="60" applyNumberFormat="1" applyFont="1" applyFill="1" applyBorder="1" applyAlignment="1" applyProtection="1">
      <alignment horizontal="right" vertical="center"/>
      <protection/>
    </xf>
    <xf numFmtId="0" fontId="1" fillId="2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44" fontId="13" fillId="20" borderId="11" xfId="0" applyNumberFormat="1" applyFont="1" applyFill="1" applyBorder="1" applyAlignment="1">
      <alignment horizontal="center" vertical="center" wrapText="1"/>
    </xf>
    <xf numFmtId="164" fontId="16" fillId="21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44" fontId="10" fillId="2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65" fontId="1" fillId="0" borderId="11" xfId="0" applyNumberFormat="1" applyFont="1" applyFill="1" applyBorder="1" applyAlignment="1">
      <alignment/>
    </xf>
    <xf numFmtId="44" fontId="1" fillId="0" borderId="11" xfId="0" applyNumberFormat="1" applyFont="1" applyFill="1" applyBorder="1" applyAlignment="1">
      <alignment horizontal="left" vertical="center"/>
    </xf>
    <xf numFmtId="44" fontId="1" fillId="0" borderId="11" xfId="0" applyNumberFormat="1" applyFont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horizontal="right" vertical="center"/>
    </xf>
    <xf numFmtId="8" fontId="13" fillId="2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/>
    </xf>
    <xf numFmtId="44" fontId="27" fillId="20" borderId="11" xfId="0" applyNumberFormat="1" applyFont="1" applyFill="1" applyBorder="1" applyAlignment="1">
      <alignment horizontal="right" vertical="center" wrapText="1"/>
    </xf>
    <xf numFmtId="8" fontId="10" fillId="2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8" fontId="13" fillId="20" borderId="11" xfId="0" applyNumberFormat="1" applyFont="1" applyFill="1" applyBorder="1" applyAlignment="1">
      <alignment horizontal="right" vertical="center" wrapText="1"/>
    </xf>
    <xf numFmtId="44" fontId="51" fillId="0" borderId="0" xfId="0" applyNumberFormat="1" applyFont="1" applyAlignment="1">
      <alignment/>
    </xf>
    <xf numFmtId="0" fontId="5" fillId="21" borderId="11" xfId="0" applyFont="1" applyFill="1" applyBorder="1" applyAlignment="1">
      <alignment/>
    </xf>
    <xf numFmtId="0" fontId="2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44" fontId="2" fillId="25" borderId="11" xfId="62" applyNumberFormat="1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/>
    </xf>
    <xf numFmtId="164" fontId="2" fillId="25" borderId="11" xfId="0" applyNumberFormat="1" applyFont="1" applyFill="1" applyBorder="1" applyAlignment="1">
      <alignment horizontal="center" vertical="center"/>
    </xf>
    <xf numFmtId="164" fontId="2" fillId="25" borderId="11" xfId="62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/>
    </xf>
    <xf numFmtId="44" fontId="1" fillId="21" borderId="35" xfId="62" applyNumberFormat="1" applyFont="1" applyFill="1" applyBorder="1" applyAlignment="1">
      <alignment horizontal="center" vertical="center"/>
    </xf>
    <xf numFmtId="44" fontId="1" fillId="21" borderId="29" xfId="62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41" xfId="0" applyFont="1" applyBorder="1" applyAlignment="1">
      <alignment horizontal="right"/>
    </xf>
    <xf numFmtId="0" fontId="10" fillId="24" borderId="26" xfId="0" applyFont="1" applyFill="1" applyBorder="1" applyAlignment="1">
      <alignment horizontal="left" vertical="center"/>
    </xf>
    <xf numFmtId="0" fontId="10" fillId="24" borderId="63" xfId="0" applyFont="1" applyFill="1" applyBorder="1" applyAlignment="1">
      <alignment horizontal="left" vertical="center"/>
    </xf>
    <xf numFmtId="0" fontId="10" fillId="24" borderId="57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horizontal="left" vertical="center"/>
    </xf>
    <xf numFmtId="0" fontId="10" fillId="24" borderId="16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10" fillId="24" borderId="64" xfId="0" applyFont="1" applyFill="1" applyBorder="1" applyAlignment="1">
      <alignment horizontal="left" vertical="center"/>
    </xf>
    <xf numFmtId="0" fontId="10" fillId="24" borderId="65" xfId="0" applyFont="1" applyFill="1" applyBorder="1" applyAlignment="1">
      <alignment horizontal="left" vertical="center"/>
    </xf>
    <xf numFmtId="0" fontId="10" fillId="24" borderId="45" xfId="0" applyFont="1" applyFill="1" applyBorder="1" applyAlignment="1">
      <alignment horizontal="left" vertical="center"/>
    </xf>
    <xf numFmtId="0" fontId="13" fillId="24" borderId="16" xfId="0" applyFont="1" applyFill="1" applyBorder="1" applyAlignment="1">
      <alignment horizontal="left" vertical="center"/>
    </xf>
    <xf numFmtId="0" fontId="13" fillId="24" borderId="16" xfId="0" applyFont="1" applyFill="1" applyBorder="1" applyAlignment="1">
      <alignment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" fontId="17" fillId="24" borderId="42" xfId="0" applyNumberFormat="1" applyFont="1" applyFill="1" applyBorder="1" applyAlignment="1">
      <alignment horizontal="center" vertical="center"/>
    </xf>
    <xf numFmtId="1" fontId="17" fillId="24" borderId="35" xfId="0" applyNumberFormat="1" applyFont="1" applyFill="1" applyBorder="1" applyAlignment="1">
      <alignment horizontal="center" vertical="center"/>
    </xf>
    <xf numFmtId="1" fontId="17" fillId="24" borderId="33" xfId="0" applyNumberFormat="1" applyFont="1" applyFill="1" applyBorder="1" applyAlignment="1">
      <alignment horizontal="center" vertical="center"/>
    </xf>
    <xf numFmtId="44" fontId="1" fillId="21" borderId="42" xfId="62" applyNumberFormat="1" applyFont="1" applyFill="1" applyBorder="1" applyAlignment="1">
      <alignment horizontal="center" vertical="center"/>
    </xf>
    <xf numFmtId="0" fontId="20" fillId="0" borderId="11" xfId="52" applyFont="1" applyFill="1" applyBorder="1" applyAlignment="1">
      <alignment horizontal="left" vertical="center" wrapText="1"/>
      <protection/>
    </xf>
    <xf numFmtId="44" fontId="13" fillId="20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44" fontId="1" fillId="24" borderId="10" xfId="62" applyNumberFormat="1" applyFont="1" applyFill="1" applyBorder="1" applyAlignment="1">
      <alignment horizontal="center" vertical="center"/>
    </xf>
    <xf numFmtId="44" fontId="1" fillId="24" borderId="11" xfId="6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20" borderId="11" xfId="0" applyFont="1" applyFill="1" applyBorder="1" applyAlignment="1">
      <alignment horizontal="right" vertical="center"/>
    </xf>
    <xf numFmtId="0" fontId="4" fillId="20" borderId="11" xfId="0" applyFont="1" applyFill="1" applyBorder="1" applyAlignment="1">
      <alignment horizontal="right" vertical="center"/>
    </xf>
    <xf numFmtId="0" fontId="1" fillId="21" borderId="11" xfId="0" applyFont="1" applyFill="1" applyBorder="1" applyAlignment="1">
      <alignment horizontal="center" vertical="top" wrapText="1"/>
    </xf>
    <xf numFmtId="0" fontId="16" fillId="20" borderId="64" xfId="0" applyFont="1" applyFill="1" applyBorder="1" applyAlignment="1">
      <alignment horizontal="right"/>
    </xf>
    <xf numFmtId="0" fontId="16" fillId="20" borderId="65" xfId="0" applyFont="1" applyFill="1" applyBorder="1" applyAlignment="1">
      <alignment horizontal="right"/>
    </xf>
    <xf numFmtId="0" fontId="16" fillId="20" borderId="45" xfId="0" applyFont="1" applyFill="1" applyBorder="1" applyAlignment="1">
      <alignment horizontal="right"/>
    </xf>
    <xf numFmtId="0" fontId="3" fillId="20" borderId="42" xfId="0" applyFont="1" applyFill="1" applyBorder="1" applyAlignment="1">
      <alignment horizontal="left" vertical="center" wrapText="1"/>
    </xf>
    <xf numFmtId="0" fontId="3" fillId="20" borderId="35" xfId="0" applyFont="1" applyFill="1" applyBorder="1" applyAlignment="1">
      <alignment horizontal="left" vertical="center" wrapText="1"/>
    </xf>
    <xf numFmtId="0" fontId="3" fillId="20" borderId="29" xfId="0" applyFont="1" applyFill="1" applyBorder="1" applyAlignment="1">
      <alignment horizontal="left" vertical="center" wrapText="1"/>
    </xf>
    <xf numFmtId="0" fontId="1" fillId="20" borderId="35" xfId="0" applyFont="1" applyFill="1" applyBorder="1" applyAlignment="1">
      <alignment horizontal="center" vertical="center"/>
    </xf>
    <xf numFmtId="0" fontId="1" fillId="24" borderId="4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36" xfId="0" applyNumberFormat="1" applyFont="1" applyFill="1" applyBorder="1" applyAlignment="1">
      <alignment horizontal="center" vertical="center" wrapText="1"/>
    </xf>
    <xf numFmtId="0" fontId="1" fillId="24" borderId="21" xfId="0" applyNumberFormat="1" applyFont="1" applyFill="1" applyBorder="1" applyAlignment="1">
      <alignment horizontal="center" vertical="center" wrapText="1"/>
    </xf>
    <xf numFmtId="44" fontId="1" fillId="24" borderId="36" xfId="0" applyNumberFormat="1" applyFont="1" applyFill="1" applyBorder="1" applyAlignment="1">
      <alignment horizontal="center" vertical="center" wrapText="1"/>
    </xf>
    <xf numFmtId="44" fontId="1" fillId="24" borderId="21" xfId="0" applyNumberFormat="1" applyFont="1" applyFill="1" applyBorder="1" applyAlignment="1">
      <alignment horizontal="center" vertical="center" wrapText="1"/>
    </xf>
    <xf numFmtId="0" fontId="29" fillId="0" borderId="44" xfId="51" applyFont="1" applyBorder="1" applyAlignment="1">
      <alignment horizontal="center"/>
      <protection/>
    </xf>
    <xf numFmtId="0" fontId="3" fillId="24" borderId="66" xfId="51" applyFont="1" applyFill="1" applyBorder="1" applyAlignment="1">
      <alignment horizontal="center" vertical="center" wrapText="1"/>
      <protection/>
    </xf>
    <xf numFmtId="0" fontId="3" fillId="24" borderId="67" xfId="51" applyFont="1" applyFill="1" applyBorder="1" applyAlignment="1">
      <alignment horizontal="center" vertical="center" wrapText="1"/>
      <protection/>
    </xf>
    <xf numFmtId="0" fontId="3" fillId="24" borderId="23" xfId="51" applyFont="1" applyFill="1" applyBorder="1" applyAlignment="1">
      <alignment horizontal="center" vertical="center" wrapText="1"/>
      <protection/>
    </xf>
    <xf numFmtId="0" fontId="3" fillId="24" borderId="68" xfId="51" applyFont="1" applyFill="1" applyBorder="1" applyAlignment="1">
      <alignment horizontal="center" vertical="center" wrapText="1"/>
      <protection/>
    </xf>
    <xf numFmtId="0" fontId="3" fillId="24" borderId="69" xfId="51" applyFont="1" applyFill="1" applyBorder="1" applyAlignment="1">
      <alignment horizontal="center" vertical="center" wrapText="1"/>
      <protection/>
    </xf>
    <xf numFmtId="0" fontId="3" fillId="24" borderId="28" xfId="51" applyFont="1" applyFill="1" applyBorder="1" applyAlignment="1">
      <alignment horizontal="center" vertical="center" wrapText="1"/>
      <protection/>
    </xf>
    <xf numFmtId="0" fontId="3" fillId="24" borderId="70" xfId="51" applyFont="1" applyFill="1" applyBorder="1" applyAlignment="1">
      <alignment horizontal="center" vertical="center" wrapText="1"/>
      <protection/>
    </xf>
    <xf numFmtId="0" fontId="3" fillId="24" borderId="19" xfId="51" applyFont="1" applyFill="1" applyBorder="1" applyAlignment="1">
      <alignment horizontal="center" vertical="center" wrapText="1"/>
      <protection/>
    </xf>
    <xf numFmtId="0" fontId="3" fillId="20" borderId="62" xfId="51" applyFont="1" applyFill="1" applyBorder="1" applyAlignment="1">
      <alignment horizontal="left" vertical="center"/>
      <protection/>
    </xf>
    <xf numFmtId="0" fontId="3" fillId="20" borderId="60" xfId="51" applyFont="1" applyFill="1" applyBorder="1" applyAlignment="1">
      <alignment horizontal="left" vertical="center"/>
      <protection/>
    </xf>
    <xf numFmtId="0" fontId="3" fillId="24" borderId="71" xfId="51" applyFont="1" applyFill="1" applyBorder="1" applyAlignment="1">
      <alignment horizontal="center" vertical="center" wrapText="1"/>
      <protection/>
    </xf>
    <xf numFmtId="0" fontId="3" fillId="24" borderId="49" xfId="51" applyFont="1" applyFill="1" applyBorder="1" applyAlignment="1">
      <alignment horizontal="center" vertical="center" wrapText="1"/>
      <protection/>
    </xf>
    <xf numFmtId="164" fontId="3" fillId="24" borderId="70" xfId="51" applyNumberFormat="1" applyFont="1" applyFill="1" applyBorder="1" applyAlignment="1">
      <alignment horizontal="center" vertical="center" wrapText="1"/>
      <protection/>
    </xf>
    <xf numFmtId="164" fontId="3" fillId="24" borderId="19" xfId="51" applyNumberFormat="1" applyFont="1" applyFill="1" applyBorder="1" applyAlignment="1">
      <alignment horizontal="center" vertical="center" wrapText="1"/>
      <protection/>
    </xf>
    <xf numFmtId="164" fontId="3" fillId="24" borderId="54" xfId="51" applyNumberFormat="1" applyFont="1" applyFill="1" applyBorder="1" applyAlignment="1">
      <alignment horizontal="center" vertical="center" wrapText="1"/>
      <protection/>
    </xf>
    <xf numFmtId="0" fontId="3" fillId="20" borderId="37" xfId="51" applyFont="1" applyFill="1" applyBorder="1" applyAlignment="1">
      <alignment horizontal="left" vertical="center"/>
      <protection/>
    </xf>
    <xf numFmtId="0" fontId="15" fillId="20" borderId="62" xfId="51" applyFont="1" applyFill="1" applyBorder="1" applyAlignment="1">
      <alignment horizontal="left" vertical="center"/>
      <protection/>
    </xf>
    <xf numFmtId="0" fontId="15" fillId="20" borderId="60" xfId="51" applyFont="1" applyFill="1" applyBorder="1" applyAlignment="1">
      <alignment horizontal="left" vertical="center"/>
      <protection/>
    </xf>
    <xf numFmtId="0" fontId="3" fillId="20" borderId="10" xfId="51" applyFont="1" applyFill="1" applyBorder="1" applyAlignment="1">
      <alignment horizontal="left" vertical="center"/>
      <protection/>
    </xf>
    <xf numFmtId="0" fontId="4" fillId="20" borderId="11" xfId="51" applyFont="1" applyFill="1" applyBorder="1" applyAlignment="1">
      <alignment horizontal="left" vertical="center"/>
      <protection/>
    </xf>
    <xf numFmtId="0" fontId="4" fillId="20" borderId="11" xfId="51" applyFont="1" applyFill="1" applyBorder="1" applyAlignment="1">
      <alignment vertical="center"/>
      <protection/>
    </xf>
    <xf numFmtId="0" fontId="24" fillId="20" borderId="11" xfId="51" applyFont="1" applyFill="1" applyBorder="1" applyAlignment="1">
      <alignment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Nowe dane do ubezpieczenia (tabele w jednym pliku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95250" cy="19050"/>
    <xdr:sp>
      <xdr:nvSpPr>
        <xdr:cNvPr id="1" name="AutoShape 137" descr="image002"/>
        <xdr:cNvSpPr>
          <a:spLocks noChangeAspect="1"/>
        </xdr:cNvSpPr>
      </xdr:nvSpPr>
      <xdr:spPr>
        <a:xfrm>
          <a:off x="7115175" y="118110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428625" cy="19050"/>
    <xdr:sp>
      <xdr:nvSpPr>
        <xdr:cNvPr id="2" name="AutoShape 138" descr="image003"/>
        <xdr:cNvSpPr>
          <a:spLocks noChangeAspect="1"/>
        </xdr:cNvSpPr>
      </xdr:nvSpPr>
      <xdr:spPr>
        <a:xfrm>
          <a:off x="7115175" y="11811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71450" cy="19050"/>
    <xdr:sp>
      <xdr:nvSpPr>
        <xdr:cNvPr id="3" name="AutoShape 139" descr="image004"/>
        <xdr:cNvSpPr>
          <a:spLocks noChangeAspect="1"/>
        </xdr:cNvSpPr>
      </xdr:nvSpPr>
      <xdr:spPr>
        <a:xfrm>
          <a:off x="7115175" y="118110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050" cy="19050"/>
    <xdr:sp>
      <xdr:nvSpPr>
        <xdr:cNvPr id="4" name="AutoShape 140" descr="image005"/>
        <xdr:cNvSpPr>
          <a:spLocks noChangeAspect="1"/>
        </xdr:cNvSpPr>
      </xdr:nvSpPr>
      <xdr:spPr>
        <a:xfrm>
          <a:off x="7115175" y="11811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9050" cy="5962650"/>
    <xdr:sp>
      <xdr:nvSpPr>
        <xdr:cNvPr id="5" name="AutoShape 136" descr="image001"/>
        <xdr:cNvSpPr>
          <a:spLocks noChangeAspect="1"/>
        </xdr:cNvSpPr>
      </xdr:nvSpPr>
      <xdr:spPr>
        <a:xfrm>
          <a:off x="7115175" y="8620125"/>
          <a:ext cx="1905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95250" cy="19050"/>
    <xdr:sp>
      <xdr:nvSpPr>
        <xdr:cNvPr id="6" name="AutoShape 137" descr="image002"/>
        <xdr:cNvSpPr>
          <a:spLocks noChangeAspect="1"/>
        </xdr:cNvSpPr>
      </xdr:nvSpPr>
      <xdr:spPr>
        <a:xfrm>
          <a:off x="7115175" y="86201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428625" cy="19050"/>
    <xdr:sp>
      <xdr:nvSpPr>
        <xdr:cNvPr id="7" name="AutoShape 138" descr="image003"/>
        <xdr:cNvSpPr>
          <a:spLocks noChangeAspect="1"/>
        </xdr:cNvSpPr>
      </xdr:nvSpPr>
      <xdr:spPr>
        <a:xfrm>
          <a:off x="7115175" y="862012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71450" cy="19050"/>
    <xdr:sp>
      <xdr:nvSpPr>
        <xdr:cNvPr id="8" name="AutoShape 139" descr="image004"/>
        <xdr:cNvSpPr>
          <a:spLocks noChangeAspect="1"/>
        </xdr:cNvSpPr>
      </xdr:nvSpPr>
      <xdr:spPr>
        <a:xfrm>
          <a:off x="7115175" y="862012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9050" cy="19050"/>
    <xdr:sp>
      <xdr:nvSpPr>
        <xdr:cNvPr id="9" name="AutoShape 140" descr="image005"/>
        <xdr:cNvSpPr>
          <a:spLocks noChangeAspect="1"/>
        </xdr:cNvSpPr>
      </xdr:nvSpPr>
      <xdr:spPr>
        <a:xfrm>
          <a:off x="7115175" y="86201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9050" cy="28575"/>
    <xdr:sp>
      <xdr:nvSpPr>
        <xdr:cNvPr id="10" name="AutoShape 136" descr="image001"/>
        <xdr:cNvSpPr>
          <a:spLocks noChangeAspect="1"/>
        </xdr:cNvSpPr>
      </xdr:nvSpPr>
      <xdr:spPr>
        <a:xfrm>
          <a:off x="7115175" y="8620125"/>
          <a:ext cx="19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95250" cy="19050"/>
    <xdr:sp>
      <xdr:nvSpPr>
        <xdr:cNvPr id="11" name="AutoShape 137" descr="image002"/>
        <xdr:cNvSpPr>
          <a:spLocks noChangeAspect="1"/>
        </xdr:cNvSpPr>
      </xdr:nvSpPr>
      <xdr:spPr>
        <a:xfrm>
          <a:off x="7115175" y="86201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428625" cy="19050"/>
    <xdr:sp>
      <xdr:nvSpPr>
        <xdr:cNvPr id="12" name="AutoShape 138" descr="image003"/>
        <xdr:cNvSpPr>
          <a:spLocks noChangeAspect="1"/>
        </xdr:cNvSpPr>
      </xdr:nvSpPr>
      <xdr:spPr>
        <a:xfrm>
          <a:off x="7115175" y="862012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71450" cy="19050"/>
    <xdr:sp>
      <xdr:nvSpPr>
        <xdr:cNvPr id="13" name="AutoShape 139" descr="image004"/>
        <xdr:cNvSpPr>
          <a:spLocks noChangeAspect="1"/>
        </xdr:cNvSpPr>
      </xdr:nvSpPr>
      <xdr:spPr>
        <a:xfrm>
          <a:off x="7115175" y="862012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9050" cy="19050"/>
    <xdr:sp>
      <xdr:nvSpPr>
        <xdr:cNvPr id="14" name="AutoShape 140" descr="image005"/>
        <xdr:cNvSpPr>
          <a:spLocks noChangeAspect="1"/>
        </xdr:cNvSpPr>
      </xdr:nvSpPr>
      <xdr:spPr>
        <a:xfrm>
          <a:off x="7115175" y="86201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0" cy="19050"/>
    <xdr:sp>
      <xdr:nvSpPr>
        <xdr:cNvPr id="15" name="AutoShape 137" descr="image002"/>
        <xdr:cNvSpPr>
          <a:spLocks noChangeAspect="1"/>
        </xdr:cNvSpPr>
      </xdr:nvSpPr>
      <xdr:spPr>
        <a:xfrm>
          <a:off x="7115175" y="1163955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428625" cy="19050"/>
    <xdr:sp>
      <xdr:nvSpPr>
        <xdr:cNvPr id="16" name="AutoShape 138" descr="image003"/>
        <xdr:cNvSpPr>
          <a:spLocks noChangeAspect="1"/>
        </xdr:cNvSpPr>
      </xdr:nvSpPr>
      <xdr:spPr>
        <a:xfrm>
          <a:off x="7115175" y="1163955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71450" cy="19050"/>
    <xdr:sp>
      <xdr:nvSpPr>
        <xdr:cNvPr id="17" name="AutoShape 139" descr="image004"/>
        <xdr:cNvSpPr>
          <a:spLocks noChangeAspect="1"/>
        </xdr:cNvSpPr>
      </xdr:nvSpPr>
      <xdr:spPr>
        <a:xfrm>
          <a:off x="7115175" y="1163955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9050" cy="19050"/>
    <xdr:sp>
      <xdr:nvSpPr>
        <xdr:cNvPr id="18" name="AutoShape 140" descr="image005"/>
        <xdr:cNvSpPr>
          <a:spLocks noChangeAspect="1"/>
        </xdr:cNvSpPr>
      </xdr:nvSpPr>
      <xdr:spPr>
        <a:xfrm>
          <a:off x="7115175" y="1163955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19050"/>
    <xdr:sp>
      <xdr:nvSpPr>
        <xdr:cNvPr id="19" name="AutoShape 137" descr="image002"/>
        <xdr:cNvSpPr>
          <a:spLocks noChangeAspect="1"/>
        </xdr:cNvSpPr>
      </xdr:nvSpPr>
      <xdr:spPr>
        <a:xfrm>
          <a:off x="7115175" y="133064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428625" cy="19050"/>
    <xdr:sp>
      <xdr:nvSpPr>
        <xdr:cNvPr id="20" name="AutoShape 138" descr="image003"/>
        <xdr:cNvSpPr>
          <a:spLocks noChangeAspect="1"/>
        </xdr:cNvSpPr>
      </xdr:nvSpPr>
      <xdr:spPr>
        <a:xfrm>
          <a:off x="7115175" y="1330642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71450" cy="19050"/>
    <xdr:sp>
      <xdr:nvSpPr>
        <xdr:cNvPr id="21" name="AutoShape 139" descr="image004"/>
        <xdr:cNvSpPr>
          <a:spLocks noChangeAspect="1"/>
        </xdr:cNvSpPr>
      </xdr:nvSpPr>
      <xdr:spPr>
        <a:xfrm>
          <a:off x="7115175" y="1330642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9050" cy="19050"/>
    <xdr:sp>
      <xdr:nvSpPr>
        <xdr:cNvPr id="22" name="AutoShape 140" descr="image005"/>
        <xdr:cNvSpPr>
          <a:spLocks noChangeAspect="1"/>
        </xdr:cNvSpPr>
      </xdr:nvSpPr>
      <xdr:spPr>
        <a:xfrm>
          <a:off x="7115175" y="133064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95250" cy="19050"/>
    <xdr:sp>
      <xdr:nvSpPr>
        <xdr:cNvPr id="23" name="AutoShape 137" descr="image002"/>
        <xdr:cNvSpPr>
          <a:spLocks noChangeAspect="1"/>
        </xdr:cNvSpPr>
      </xdr:nvSpPr>
      <xdr:spPr>
        <a:xfrm>
          <a:off x="7115175" y="1512570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428625" cy="19050"/>
    <xdr:sp>
      <xdr:nvSpPr>
        <xdr:cNvPr id="24" name="AutoShape 138" descr="image003"/>
        <xdr:cNvSpPr>
          <a:spLocks noChangeAspect="1"/>
        </xdr:cNvSpPr>
      </xdr:nvSpPr>
      <xdr:spPr>
        <a:xfrm>
          <a:off x="7115175" y="151257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71450" cy="19050"/>
    <xdr:sp>
      <xdr:nvSpPr>
        <xdr:cNvPr id="25" name="AutoShape 139" descr="image004"/>
        <xdr:cNvSpPr>
          <a:spLocks noChangeAspect="1"/>
        </xdr:cNvSpPr>
      </xdr:nvSpPr>
      <xdr:spPr>
        <a:xfrm>
          <a:off x="7115175" y="1512570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9050" cy="19050"/>
    <xdr:sp>
      <xdr:nvSpPr>
        <xdr:cNvPr id="26" name="AutoShape 140" descr="image005"/>
        <xdr:cNvSpPr>
          <a:spLocks noChangeAspect="1"/>
        </xdr:cNvSpPr>
      </xdr:nvSpPr>
      <xdr:spPr>
        <a:xfrm>
          <a:off x="7115175" y="151257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95250" cy="19050"/>
    <xdr:sp>
      <xdr:nvSpPr>
        <xdr:cNvPr id="27" name="AutoShape 137" descr="image002"/>
        <xdr:cNvSpPr>
          <a:spLocks noChangeAspect="1"/>
        </xdr:cNvSpPr>
      </xdr:nvSpPr>
      <xdr:spPr>
        <a:xfrm>
          <a:off x="7115175" y="192119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428625" cy="19050"/>
    <xdr:sp>
      <xdr:nvSpPr>
        <xdr:cNvPr id="28" name="AutoShape 138" descr="image003"/>
        <xdr:cNvSpPr>
          <a:spLocks noChangeAspect="1"/>
        </xdr:cNvSpPr>
      </xdr:nvSpPr>
      <xdr:spPr>
        <a:xfrm>
          <a:off x="7115175" y="1921192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71450" cy="19050"/>
    <xdr:sp>
      <xdr:nvSpPr>
        <xdr:cNvPr id="29" name="AutoShape 139" descr="image004"/>
        <xdr:cNvSpPr>
          <a:spLocks noChangeAspect="1"/>
        </xdr:cNvSpPr>
      </xdr:nvSpPr>
      <xdr:spPr>
        <a:xfrm>
          <a:off x="7115175" y="1921192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9050" cy="19050"/>
    <xdr:sp>
      <xdr:nvSpPr>
        <xdr:cNvPr id="30" name="AutoShape 140" descr="image005"/>
        <xdr:cNvSpPr>
          <a:spLocks noChangeAspect="1"/>
        </xdr:cNvSpPr>
      </xdr:nvSpPr>
      <xdr:spPr>
        <a:xfrm>
          <a:off x="7115175" y="1921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9050" cy="5905500"/>
    <xdr:sp>
      <xdr:nvSpPr>
        <xdr:cNvPr id="31" name="AutoShape 136" descr="image001"/>
        <xdr:cNvSpPr>
          <a:spLocks noChangeAspect="1"/>
        </xdr:cNvSpPr>
      </xdr:nvSpPr>
      <xdr:spPr>
        <a:xfrm>
          <a:off x="7115175" y="20888325"/>
          <a:ext cx="19050" cy="590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95250" cy="19050"/>
    <xdr:sp>
      <xdr:nvSpPr>
        <xdr:cNvPr id="32" name="AutoShape 137" descr="image002"/>
        <xdr:cNvSpPr>
          <a:spLocks noChangeAspect="1"/>
        </xdr:cNvSpPr>
      </xdr:nvSpPr>
      <xdr:spPr>
        <a:xfrm>
          <a:off x="7115175" y="208883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428625" cy="19050"/>
    <xdr:sp>
      <xdr:nvSpPr>
        <xdr:cNvPr id="33" name="AutoShape 138" descr="image003"/>
        <xdr:cNvSpPr>
          <a:spLocks noChangeAspect="1"/>
        </xdr:cNvSpPr>
      </xdr:nvSpPr>
      <xdr:spPr>
        <a:xfrm>
          <a:off x="7115175" y="2088832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71450" cy="19050"/>
    <xdr:sp>
      <xdr:nvSpPr>
        <xdr:cNvPr id="34" name="AutoShape 139" descr="image004"/>
        <xdr:cNvSpPr>
          <a:spLocks noChangeAspect="1"/>
        </xdr:cNvSpPr>
      </xdr:nvSpPr>
      <xdr:spPr>
        <a:xfrm>
          <a:off x="7115175" y="2088832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9050" cy="19050"/>
    <xdr:sp>
      <xdr:nvSpPr>
        <xdr:cNvPr id="35" name="AutoShape 140" descr="image005"/>
        <xdr:cNvSpPr>
          <a:spLocks noChangeAspect="1"/>
        </xdr:cNvSpPr>
      </xdr:nvSpPr>
      <xdr:spPr>
        <a:xfrm>
          <a:off x="7115175" y="208883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9050" cy="2867025"/>
    <xdr:sp>
      <xdr:nvSpPr>
        <xdr:cNvPr id="36" name="AutoShape 136" descr="image001"/>
        <xdr:cNvSpPr>
          <a:spLocks noChangeAspect="1"/>
        </xdr:cNvSpPr>
      </xdr:nvSpPr>
      <xdr:spPr>
        <a:xfrm>
          <a:off x="0" y="37518975"/>
          <a:ext cx="1905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95250" cy="19050"/>
    <xdr:sp>
      <xdr:nvSpPr>
        <xdr:cNvPr id="37" name="AutoShape 137" descr="image002"/>
        <xdr:cNvSpPr>
          <a:spLocks noChangeAspect="1"/>
        </xdr:cNvSpPr>
      </xdr:nvSpPr>
      <xdr:spPr>
        <a:xfrm>
          <a:off x="0" y="3751897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428625" cy="19050"/>
    <xdr:sp>
      <xdr:nvSpPr>
        <xdr:cNvPr id="38" name="AutoShape 138" descr="image003"/>
        <xdr:cNvSpPr>
          <a:spLocks noChangeAspect="1"/>
        </xdr:cNvSpPr>
      </xdr:nvSpPr>
      <xdr:spPr>
        <a:xfrm>
          <a:off x="0" y="37518975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71450" cy="19050"/>
    <xdr:sp>
      <xdr:nvSpPr>
        <xdr:cNvPr id="39" name="AutoShape 139" descr="image004"/>
        <xdr:cNvSpPr>
          <a:spLocks noChangeAspect="1"/>
        </xdr:cNvSpPr>
      </xdr:nvSpPr>
      <xdr:spPr>
        <a:xfrm>
          <a:off x="0" y="375189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9050" cy="19050"/>
    <xdr:sp>
      <xdr:nvSpPr>
        <xdr:cNvPr id="40" name="AutoShape 140" descr="image005"/>
        <xdr:cNvSpPr>
          <a:spLocks noChangeAspect="1"/>
        </xdr:cNvSpPr>
      </xdr:nvSpPr>
      <xdr:spPr>
        <a:xfrm>
          <a:off x="0" y="375189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95250" cy="19050"/>
    <xdr:sp>
      <xdr:nvSpPr>
        <xdr:cNvPr id="41" name="AutoShape 137" descr="image002"/>
        <xdr:cNvSpPr>
          <a:spLocks noChangeAspect="1"/>
        </xdr:cNvSpPr>
      </xdr:nvSpPr>
      <xdr:spPr>
        <a:xfrm>
          <a:off x="7115175" y="36614100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428625" cy="19050"/>
    <xdr:sp>
      <xdr:nvSpPr>
        <xdr:cNvPr id="42" name="AutoShape 138" descr="image003"/>
        <xdr:cNvSpPr>
          <a:spLocks noChangeAspect="1"/>
        </xdr:cNvSpPr>
      </xdr:nvSpPr>
      <xdr:spPr>
        <a:xfrm>
          <a:off x="7115175" y="36614100"/>
          <a:ext cx="42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71450" cy="19050"/>
    <xdr:sp>
      <xdr:nvSpPr>
        <xdr:cNvPr id="43" name="AutoShape 139" descr="image004"/>
        <xdr:cNvSpPr>
          <a:spLocks noChangeAspect="1"/>
        </xdr:cNvSpPr>
      </xdr:nvSpPr>
      <xdr:spPr>
        <a:xfrm>
          <a:off x="7115175" y="36614100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9050" cy="19050"/>
    <xdr:sp>
      <xdr:nvSpPr>
        <xdr:cNvPr id="44" name="AutoShape 140" descr="image005"/>
        <xdr:cNvSpPr>
          <a:spLocks noChangeAspect="1"/>
        </xdr:cNvSpPr>
      </xdr:nvSpPr>
      <xdr:spPr>
        <a:xfrm>
          <a:off x="7115175" y="366141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9050" cy="2038350"/>
    <xdr:sp>
      <xdr:nvSpPr>
        <xdr:cNvPr id="45" name="AutoShape 136" descr="image001"/>
        <xdr:cNvSpPr>
          <a:spLocks noChangeAspect="1"/>
        </xdr:cNvSpPr>
      </xdr:nvSpPr>
      <xdr:spPr>
        <a:xfrm>
          <a:off x="7115175" y="20888325"/>
          <a:ext cx="1905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9050" cy="2209800"/>
    <xdr:sp>
      <xdr:nvSpPr>
        <xdr:cNvPr id="46" name="AutoShape 136" descr="image001"/>
        <xdr:cNvSpPr>
          <a:spLocks noChangeAspect="1"/>
        </xdr:cNvSpPr>
      </xdr:nvSpPr>
      <xdr:spPr>
        <a:xfrm>
          <a:off x="7115175" y="20888325"/>
          <a:ext cx="1905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9050" cy="1571625"/>
    <xdr:sp>
      <xdr:nvSpPr>
        <xdr:cNvPr id="47" name="AutoShape 136" descr="image001"/>
        <xdr:cNvSpPr>
          <a:spLocks noChangeAspect="1"/>
        </xdr:cNvSpPr>
      </xdr:nvSpPr>
      <xdr:spPr>
        <a:xfrm>
          <a:off x="0" y="37518975"/>
          <a:ext cx="190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04775" cy="19050"/>
    <xdr:sp>
      <xdr:nvSpPr>
        <xdr:cNvPr id="48" name="AutoShape 137" descr="image002"/>
        <xdr:cNvSpPr>
          <a:spLocks noChangeAspect="1"/>
        </xdr:cNvSpPr>
      </xdr:nvSpPr>
      <xdr:spPr>
        <a:xfrm>
          <a:off x="0" y="37518975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438150" cy="19050"/>
    <xdr:sp>
      <xdr:nvSpPr>
        <xdr:cNvPr id="49" name="AutoShape 138" descr="image003"/>
        <xdr:cNvSpPr>
          <a:spLocks noChangeAspect="1"/>
        </xdr:cNvSpPr>
      </xdr:nvSpPr>
      <xdr:spPr>
        <a:xfrm>
          <a:off x="0" y="37518975"/>
          <a:ext cx="438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71450" cy="19050"/>
    <xdr:sp>
      <xdr:nvSpPr>
        <xdr:cNvPr id="50" name="AutoShape 139" descr="image004"/>
        <xdr:cNvSpPr>
          <a:spLocks noChangeAspect="1"/>
        </xdr:cNvSpPr>
      </xdr:nvSpPr>
      <xdr:spPr>
        <a:xfrm>
          <a:off x="0" y="3751897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9050" cy="19050"/>
    <xdr:sp>
      <xdr:nvSpPr>
        <xdr:cNvPr id="51" name="AutoShape 140" descr="image005"/>
        <xdr:cNvSpPr>
          <a:spLocks noChangeAspect="1"/>
        </xdr:cNvSpPr>
      </xdr:nvSpPr>
      <xdr:spPr>
        <a:xfrm>
          <a:off x="0" y="3751897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view="pageBreakPreview" zoomScale="80" zoomScaleSheetLayoutView="80" workbookViewId="0" topLeftCell="A142">
      <selection activeCell="I160" sqref="I160"/>
    </sheetView>
  </sheetViews>
  <sheetFormatPr defaultColWidth="9.140625" defaultRowHeight="15"/>
  <cols>
    <col min="1" max="1" width="41.00390625" style="195" customWidth="1"/>
    <col min="2" max="2" width="28.57421875" style="195" customWidth="1"/>
    <col min="3" max="3" width="17.00390625" style="195" customWidth="1"/>
    <col min="4" max="4" width="20.140625" style="195" customWidth="1"/>
    <col min="5" max="5" width="25.00390625" style="195" customWidth="1"/>
    <col min="6" max="6" width="20.28125" style="202" customWidth="1"/>
    <col min="7" max="7" width="27.8515625" style="203" customWidth="1"/>
    <col min="8" max="8" width="11.7109375" style="195" customWidth="1"/>
    <col min="9" max="9" width="27.421875" style="195" customWidth="1"/>
    <col min="10" max="10" width="15.7109375" style="195" customWidth="1"/>
    <col min="11" max="11" width="38.8515625" style="195" customWidth="1"/>
    <col min="12" max="16384" width="9.140625" style="195" customWidth="1"/>
  </cols>
  <sheetData>
    <row r="1" spans="1:11" s="193" customFormat="1" ht="48.75" customHeight="1">
      <c r="A1" s="602" t="s">
        <v>501</v>
      </c>
      <c r="B1" s="603"/>
      <c r="C1" s="603"/>
      <c r="D1" s="603"/>
      <c r="E1" s="603"/>
      <c r="F1" s="603"/>
      <c r="G1" s="604"/>
      <c r="H1" s="592" t="s">
        <v>0</v>
      </c>
      <c r="I1" s="592"/>
      <c r="J1" s="592"/>
      <c r="K1" s="593" t="s">
        <v>1</v>
      </c>
    </row>
    <row r="2" spans="1:11" s="193" customFormat="1" ht="44.25" customHeight="1" thickBot="1">
      <c r="A2" s="164" t="s">
        <v>2</v>
      </c>
      <c r="B2" s="165" t="s">
        <v>3</v>
      </c>
      <c r="C2" s="166" t="s">
        <v>4</v>
      </c>
      <c r="D2" s="166" t="s">
        <v>5</v>
      </c>
      <c r="E2" s="167" t="s">
        <v>6</v>
      </c>
      <c r="F2" s="168" t="s">
        <v>7</v>
      </c>
      <c r="G2" s="167" t="s">
        <v>8</v>
      </c>
      <c r="H2" s="165" t="s">
        <v>9</v>
      </c>
      <c r="I2" s="165" t="s">
        <v>10</v>
      </c>
      <c r="J2" s="165" t="s">
        <v>11</v>
      </c>
      <c r="K2" s="594"/>
    </row>
    <row r="3" spans="1:11" s="194" customFormat="1" ht="15.75" customHeight="1" thickBot="1">
      <c r="A3" s="595" t="s">
        <v>12</v>
      </c>
      <c r="B3" s="596"/>
      <c r="C3" s="596"/>
      <c r="D3" s="596"/>
      <c r="E3" s="596"/>
      <c r="F3" s="596"/>
      <c r="G3" s="596"/>
      <c r="H3" s="596"/>
      <c r="I3" s="596"/>
      <c r="J3" s="596"/>
      <c r="K3" s="597"/>
    </row>
    <row r="4" spans="1:11" ht="11.25">
      <c r="A4" s="361" t="s">
        <v>13</v>
      </c>
      <c r="B4" s="362" t="s">
        <v>660</v>
      </c>
      <c r="C4" s="363" t="s">
        <v>14</v>
      </c>
      <c r="D4" s="364" t="s">
        <v>15</v>
      </c>
      <c r="E4" s="365">
        <v>720934</v>
      </c>
      <c r="F4" s="366">
        <v>1474.54</v>
      </c>
      <c r="G4" s="366">
        <f>SUM(F4*3075)</f>
        <v>4534210.5</v>
      </c>
      <c r="H4" s="367" t="s">
        <v>16</v>
      </c>
      <c r="I4" s="362" t="s">
        <v>17</v>
      </c>
      <c r="J4" s="362" t="s">
        <v>18</v>
      </c>
      <c r="K4" s="368" t="s">
        <v>19</v>
      </c>
    </row>
    <row r="5" spans="1:11" ht="22.5">
      <c r="A5" s="7" t="s">
        <v>24</v>
      </c>
      <c r="B5" s="13" t="s">
        <v>660</v>
      </c>
      <c r="C5" s="8">
        <v>1945</v>
      </c>
      <c r="D5" s="18" t="s">
        <v>15</v>
      </c>
      <c r="E5" s="10">
        <v>4923.29</v>
      </c>
      <c r="F5" s="11">
        <v>111.6</v>
      </c>
      <c r="G5" s="11">
        <v>150660</v>
      </c>
      <c r="H5" s="369" t="s">
        <v>16</v>
      </c>
      <c r="I5" s="13" t="s">
        <v>17</v>
      </c>
      <c r="J5" s="13" t="s">
        <v>25</v>
      </c>
      <c r="K5" s="370" t="s">
        <v>23</v>
      </c>
    </row>
    <row r="6" spans="1:11" ht="12" thickBot="1">
      <c r="A6" s="371" t="s">
        <v>20</v>
      </c>
      <c r="B6" s="28" t="s">
        <v>660</v>
      </c>
      <c r="C6" s="372">
        <v>1968</v>
      </c>
      <c r="D6" s="373" t="s">
        <v>15</v>
      </c>
      <c r="E6" s="374">
        <v>38155</v>
      </c>
      <c r="F6" s="375">
        <v>105.39</v>
      </c>
      <c r="G6" s="375">
        <v>242397</v>
      </c>
      <c r="H6" s="376" t="s">
        <v>16</v>
      </c>
      <c r="I6" s="28" t="s">
        <v>21</v>
      </c>
      <c r="J6" s="28" t="s">
        <v>22</v>
      </c>
      <c r="K6" s="377" t="s">
        <v>23</v>
      </c>
    </row>
    <row r="7" spans="1:11" ht="23.25" thickBot="1">
      <c r="A7" s="378" t="s">
        <v>27</v>
      </c>
      <c r="B7" s="379" t="s">
        <v>28</v>
      </c>
      <c r="C7" s="380" t="s">
        <v>697</v>
      </c>
      <c r="D7" s="381" t="s">
        <v>15</v>
      </c>
      <c r="E7" s="382">
        <v>4316119.43</v>
      </c>
      <c r="F7" s="383">
        <v>2966.2</v>
      </c>
      <c r="G7" s="383">
        <v>14831000</v>
      </c>
      <c r="H7" s="384" t="s">
        <v>16</v>
      </c>
      <c r="I7" s="379" t="s">
        <v>29</v>
      </c>
      <c r="J7" s="379" t="s">
        <v>30</v>
      </c>
      <c r="K7" s="385" t="s">
        <v>31</v>
      </c>
    </row>
    <row r="8" spans="1:11" ht="22.5">
      <c r="A8" s="361" t="s">
        <v>32</v>
      </c>
      <c r="B8" s="362" t="s">
        <v>33</v>
      </c>
      <c r="C8" s="386">
        <v>1976</v>
      </c>
      <c r="D8" s="387" t="s">
        <v>15</v>
      </c>
      <c r="E8" s="388">
        <v>22839</v>
      </c>
      <c r="F8" s="366">
        <v>58.2</v>
      </c>
      <c r="G8" s="366">
        <v>203700</v>
      </c>
      <c r="H8" s="367" t="s">
        <v>34</v>
      </c>
      <c r="I8" s="362" t="s">
        <v>21</v>
      </c>
      <c r="J8" s="362" t="s">
        <v>22</v>
      </c>
      <c r="K8" s="389" t="s">
        <v>26</v>
      </c>
    </row>
    <row r="9" spans="1:11" ht="11.25">
      <c r="A9" s="7" t="s">
        <v>35</v>
      </c>
      <c r="B9" s="4" t="s">
        <v>36</v>
      </c>
      <c r="C9" s="14">
        <v>1987</v>
      </c>
      <c r="D9" s="18" t="s">
        <v>15</v>
      </c>
      <c r="E9" s="155">
        <v>12688</v>
      </c>
      <c r="F9" s="12">
        <v>42.53</v>
      </c>
      <c r="G9" s="11">
        <v>97819</v>
      </c>
      <c r="H9" s="390" t="s">
        <v>16</v>
      </c>
      <c r="I9" s="11"/>
      <c r="J9" s="12" t="s">
        <v>30</v>
      </c>
      <c r="K9" s="391" t="s">
        <v>26</v>
      </c>
    </row>
    <row r="10" spans="1:11" ht="11.25">
      <c r="A10" s="7" t="s">
        <v>37</v>
      </c>
      <c r="B10" s="4" t="s">
        <v>36</v>
      </c>
      <c r="C10" s="14">
        <v>1987</v>
      </c>
      <c r="D10" s="21" t="s">
        <v>15</v>
      </c>
      <c r="E10" s="22">
        <v>115778</v>
      </c>
      <c r="F10" s="149">
        <v>444.03</v>
      </c>
      <c r="G10" s="149">
        <f>SUM(F10*3410)</f>
        <v>1514142.2999999998</v>
      </c>
      <c r="H10" s="392" t="s">
        <v>16</v>
      </c>
      <c r="I10" s="191"/>
      <c r="J10" s="23" t="s">
        <v>30</v>
      </c>
      <c r="K10" s="191" t="s">
        <v>661</v>
      </c>
    </row>
    <row r="11" spans="1:11" ht="45.75" thickBot="1">
      <c r="A11" s="371" t="s">
        <v>662</v>
      </c>
      <c r="B11" s="379" t="s">
        <v>38</v>
      </c>
      <c r="C11" s="393">
        <v>1935</v>
      </c>
      <c r="D11" s="394" t="s">
        <v>15</v>
      </c>
      <c r="E11" s="395">
        <v>35000</v>
      </c>
      <c r="F11" s="375">
        <v>58.4</v>
      </c>
      <c r="G11" s="375">
        <v>204400</v>
      </c>
      <c r="H11" s="396" t="s">
        <v>16</v>
      </c>
      <c r="I11" s="397"/>
      <c r="J11" s="397" t="s">
        <v>39</v>
      </c>
      <c r="K11" s="398" t="s">
        <v>26</v>
      </c>
    </row>
    <row r="12" spans="1:11" ht="12" thickBot="1">
      <c r="A12" s="24"/>
      <c r="B12" s="25"/>
      <c r="C12" s="26"/>
      <c r="D12" s="27" t="s">
        <v>40</v>
      </c>
      <c r="E12" s="150">
        <f>SUM(E4:E11)</f>
        <v>5266436.72</v>
      </c>
      <c r="F12" s="169">
        <f>SUM(F4:F11)</f>
        <v>5260.8899999999985</v>
      </c>
      <c r="G12" s="150">
        <f>SUM(G4:G11)</f>
        <v>21778328.8</v>
      </c>
      <c r="H12" s="28"/>
      <c r="I12" s="28"/>
      <c r="J12" s="28"/>
      <c r="K12" s="29"/>
    </row>
    <row r="13" spans="1:11" ht="11.25">
      <c r="A13" s="156"/>
      <c r="B13" s="156"/>
      <c r="C13" s="157"/>
      <c r="D13" s="158"/>
      <c r="E13" s="159"/>
      <c r="F13" s="160"/>
      <c r="G13" s="159"/>
      <c r="H13" s="100"/>
      <c r="I13" s="100"/>
      <c r="J13" s="100"/>
      <c r="K13" s="100"/>
    </row>
    <row r="14" spans="1:11" ht="15">
      <c r="A14" s="156"/>
      <c r="B14" s="156"/>
      <c r="C14" s="157"/>
      <c r="D14" s="158" t="s">
        <v>502</v>
      </c>
      <c r="E14" s="159"/>
      <c r="F14" s="160"/>
      <c r="G14" s="170">
        <f>SUM(G4:G11)</f>
        <v>21778328.8</v>
      </c>
      <c r="H14" s="100"/>
      <c r="I14" s="100"/>
      <c r="J14" s="100"/>
      <c r="K14" s="100"/>
    </row>
    <row r="15" spans="1:11" ht="11.25">
      <c r="A15" s="156"/>
      <c r="B15" s="156"/>
      <c r="C15" s="157"/>
      <c r="D15" s="158"/>
      <c r="E15" s="159"/>
      <c r="F15" s="160"/>
      <c r="G15" s="159"/>
      <c r="H15" s="100"/>
      <c r="I15" s="100"/>
      <c r="J15" s="100"/>
      <c r="K15" s="100"/>
    </row>
    <row r="16" spans="1:5" s="197" customFormat="1" ht="15.75" customHeight="1">
      <c r="A16" s="598" t="s">
        <v>41</v>
      </c>
      <c r="B16" s="599"/>
      <c r="C16" s="599"/>
      <c r="D16" s="599"/>
      <c r="E16" s="599"/>
    </row>
    <row r="17" spans="1:11" ht="38.25" customHeight="1">
      <c r="A17" s="3" t="s">
        <v>42</v>
      </c>
      <c r="B17" s="30" t="s">
        <v>43</v>
      </c>
      <c r="C17" s="31">
        <v>1992</v>
      </c>
      <c r="D17" s="32" t="s">
        <v>15</v>
      </c>
      <c r="E17" s="33">
        <v>290703</v>
      </c>
      <c r="F17" s="161">
        <v>535.3</v>
      </c>
      <c r="G17" s="161">
        <v>1873550</v>
      </c>
      <c r="H17" s="4" t="s">
        <v>44</v>
      </c>
      <c r="I17" s="4" t="s">
        <v>21</v>
      </c>
      <c r="J17" s="4" t="s">
        <v>45</v>
      </c>
      <c r="K17" s="600" t="s">
        <v>46</v>
      </c>
    </row>
    <row r="18" spans="1:11" ht="22.5">
      <c r="A18" s="35" t="s">
        <v>47</v>
      </c>
      <c r="B18" s="36" t="s">
        <v>48</v>
      </c>
      <c r="C18" s="8">
        <v>1998</v>
      </c>
      <c r="D18" s="32" t="s">
        <v>15</v>
      </c>
      <c r="E18" s="37">
        <v>97423</v>
      </c>
      <c r="F18" s="12">
        <v>600.5</v>
      </c>
      <c r="G18" s="161">
        <v>810675</v>
      </c>
      <c r="H18" s="13" t="s">
        <v>44</v>
      </c>
      <c r="I18" s="13" t="s">
        <v>26</v>
      </c>
      <c r="J18" s="13" t="s">
        <v>49</v>
      </c>
      <c r="K18" s="600"/>
    </row>
    <row r="19" spans="1:11" ht="11.25">
      <c r="A19" s="7" t="s">
        <v>50</v>
      </c>
      <c r="B19" s="13" t="s">
        <v>43</v>
      </c>
      <c r="C19" s="8">
        <v>1992</v>
      </c>
      <c r="D19" s="38"/>
      <c r="E19" s="37">
        <v>10232</v>
      </c>
      <c r="F19" s="12"/>
      <c r="G19" s="161">
        <f aca="true" t="shared" si="0" ref="G19:G31">SUM(F19*3520)</f>
        <v>0</v>
      </c>
      <c r="H19" s="13"/>
      <c r="I19" s="13"/>
      <c r="J19" s="13"/>
      <c r="K19" s="600"/>
    </row>
    <row r="20" spans="1:11" s="198" customFormat="1" ht="11.25">
      <c r="A20" s="7" t="s">
        <v>51</v>
      </c>
      <c r="B20" s="13" t="s">
        <v>43</v>
      </c>
      <c r="C20" s="8">
        <v>1992</v>
      </c>
      <c r="D20" s="38"/>
      <c r="E20" s="37">
        <v>6695</v>
      </c>
      <c r="F20" s="12"/>
      <c r="G20" s="161">
        <f t="shared" si="0"/>
        <v>0</v>
      </c>
      <c r="H20" s="13"/>
      <c r="I20" s="13"/>
      <c r="J20" s="13"/>
      <c r="K20" s="600"/>
    </row>
    <row r="21" spans="1:11" ht="11.25">
      <c r="A21" s="7" t="s">
        <v>52</v>
      </c>
      <c r="B21" s="13" t="s">
        <v>43</v>
      </c>
      <c r="C21" s="8">
        <v>1992</v>
      </c>
      <c r="D21" s="38"/>
      <c r="E21" s="37">
        <v>266</v>
      </c>
      <c r="F21" s="12"/>
      <c r="G21" s="161">
        <f t="shared" si="0"/>
        <v>0</v>
      </c>
      <c r="H21" s="13"/>
      <c r="I21" s="13"/>
      <c r="J21" s="13"/>
      <c r="K21" s="600"/>
    </row>
    <row r="22" spans="1:11" ht="11.25">
      <c r="A22" s="7" t="s">
        <v>53</v>
      </c>
      <c r="B22" s="13" t="s">
        <v>43</v>
      </c>
      <c r="C22" s="8">
        <v>1992</v>
      </c>
      <c r="D22" s="38"/>
      <c r="E22" s="37">
        <v>896</v>
      </c>
      <c r="F22" s="12"/>
      <c r="G22" s="161">
        <f t="shared" si="0"/>
        <v>0</v>
      </c>
      <c r="H22" s="13"/>
      <c r="I22" s="13"/>
      <c r="J22" s="13"/>
      <c r="K22" s="600"/>
    </row>
    <row r="23" spans="1:11" ht="11.25">
      <c r="A23" s="7" t="s">
        <v>54</v>
      </c>
      <c r="B23" s="13" t="s">
        <v>43</v>
      </c>
      <c r="C23" s="8">
        <v>1992</v>
      </c>
      <c r="D23" s="38"/>
      <c r="E23" s="37">
        <v>331</v>
      </c>
      <c r="F23" s="12"/>
      <c r="G23" s="161">
        <f t="shared" si="0"/>
        <v>0</v>
      </c>
      <c r="H23" s="13"/>
      <c r="I23" s="13"/>
      <c r="J23" s="13"/>
      <c r="K23" s="600"/>
    </row>
    <row r="24" spans="1:11" ht="11.25">
      <c r="A24" s="7" t="s">
        <v>55</v>
      </c>
      <c r="B24" s="13" t="s">
        <v>43</v>
      </c>
      <c r="C24" s="8">
        <v>1992</v>
      </c>
      <c r="D24" s="38"/>
      <c r="E24" s="37">
        <v>2799</v>
      </c>
      <c r="F24" s="12"/>
      <c r="G24" s="161">
        <v>0</v>
      </c>
      <c r="H24" s="13"/>
      <c r="I24" s="13"/>
      <c r="J24" s="13"/>
      <c r="K24" s="600"/>
    </row>
    <row r="25" spans="1:11" ht="11.25">
      <c r="A25" s="7" t="s">
        <v>55</v>
      </c>
      <c r="B25" s="13" t="s">
        <v>48</v>
      </c>
      <c r="C25" s="8">
        <v>1982</v>
      </c>
      <c r="D25" s="39"/>
      <c r="E25" s="37">
        <v>10460</v>
      </c>
      <c r="F25" s="12"/>
      <c r="G25" s="161">
        <v>0</v>
      </c>
      <c r="H25" s="13"/>
      <c r="I25" s="13"/>
      <c r="J25" s="13"/>
      <c r="K25" s="600"/>
    </row>
    <row r="26" spans="1:11" ht="11.25">
      <c r="A26" s="7" t="s">
        <v>56</v>
      </c>
      <c r="B26" s="13" t="s">
        <v>48</v>
      </c>
      <c r="C26" s="8">
        <v>1988</v>
      </c>
      <c r="D26" s="38"/>
      <c r="E26" s="37">
        <v>9053</v>
      </c>
      <c r="F26" s="12"/>
      <c r="G26" s="161">
        <f t="shared" si="0"/>
        <v>0</v>
      </c>
      <c r="H26" s="13"/>
      <c r="I26" s="13"/>
      <c r="J26" s="13"/>
      <c r="K26" s="600"/>
    </row>
    <row r="27" spans="1:11" ht="11.25">
      <c r="A27" s="7" t="s">
        <v>57</v>
      </c>
      <c r="B27" s="13" t="s">
        <v>48</v>
      </c>
      <c r="C27" s="8">
        <v>1988</v>
      </c>
      <c r="D27" s="40"/>
      <c r="E27" s="37">
        <v>654</v>
      </c>
      <c r="F27" s="12"/>
      <c r="G27" s="161">
        <f t="shared" si="0"/>
        <v>0</v>
      </c>
      <c r="H27" s="13"/>
      <c r="I27" s="13"/>
      <c r="J27" s="13"/>
      <c r="K27" s="600"/>
    </row>
    <row r="28" spans="1:11" ht="11.25">
      <c r="A28" s="7" t="s">
        <v>58</v>
      </c>
      <c r="B28" s="13" t="s">
        <v>48</v>
      </c>
      <c r="C28" s="8">
        <v>1981</v>
      </c>
      <c r="D28" s="38"/>
      <c r="E28" s="37">
        <v>10413</v>
      </c>
      <c r="F28" s="12"/>
      <c r="G28" s="161">
        <f t="shared" si="0"/>
        <v>0</v>
      </c>
      <c r="H28" s="13"/>
      <c r="I28" s="13"/>
      <c r="J28" s="13"/>
      <c r="K28" s="600"/>
    </row>
    <row r="29" spans="1:11" ht="11.25">
      <c r="A29" s="7" t="s">
        <v>59</v>
      </c>
      <c r="B29" s="13" t="s">
        <v>48</v>
      </c>
      <c r="C29" s="8">
        <v>1981</v>
      </c>
      <c r="D29" s="39"/>
      <c r="E29" s="37">
        <v>60445</v>
      </c>
      <c r="F29" s="12"/>
      <c r="G29" s="161">
        <f t="shared" si="0"/>
        <v>0</v>
      </c>
      <c r="H29" s="13"/>
      <c r="I29" s="13"/>
      <c r="J29" s="13"/>
      <c r="K29" s="600"/>
    </row>
    <row r="30" spans="1:11" ht="23.25" customHeight="1">
      <c r="A30" s="7" t="s">
        <v>60</v>
      </c>
      <c r="B30" s="13" t="s">
        <v>48</v>
      </c>
      <c r="C30" s="8">
        <v>1986</v>
      </c>
      <c r="D30" s="38"/>
      <c r="E30" s="37">
        <v>47040</v>
      </c>
      <c r="F30" s="12"/>
      <c r="G30" s="161">
        <f t="shared" si="0"/>
        <v>0</v>
      </c>
      <c r="H30" s="13"/>
      <c r="I30" s="13"/>
      <c r="J30" s="13"/>
      <c r="K30" s="600"/>
    </row>
    <row r="31" spans="1:11" ht="11.25">
      <c r="A31" s="7" t="s">
        <v>61</v>
      </c>
      <c r="B31" s="13" t="s">
        <v>48</v>
      </c>
      <c r="C31" s="8">
        <v>1988</v>
      </c>
      <c r="D31" s="38"/>
      <c r="E31" s="37">
        <v>18392</v>
      </c>
      <c r="F31" s="12"/>
      <c r="G31" s="161">
        <f t="shared" si="0"/>
        <v>0</v>
      </c>
      <c r="H31" s="13"/>
      <c r="I31" s="13"/>
      <c r="J31" s="13"/>
      <c r="K31" s="601"/>
    </row>
    <row r="32" spans="1:11" ht="22.5">
      <c r="A32" s="46" t="s">
        <v>62</v>
      </c>
      <c r="B32" s="42" t="s">
        <v>499</v>
      </c>
      <c r="C32" s="47">
        <v>1983</v>
      </c>
      <c r="D32" s="72" t="s">
        <v>121</v>
      </c>
      <c r="E32" s="48">
        <v>31900.78</v>
      </c>
      <c r="F32" s="12">
        <v>1120.95</v>
      </c>
      <c r="G32" s="161">
        <v>4282029</v>
      </c>
      <c r="H32" s="13" t="s">
        <v>63</v>
      </c>
      <c r="I32" s="13" t="s">
        <v>21</v>
      </c>
      <c r="J32" s="13" t="s">
        <v>64</v>
      </c>
      <c r="K32" s="43"/>
    </row>
    <row r="33" spans="1:11" ht="11.25">
      <c r="A33" s="46" t="s">
        <v>65</v>
      </c>
      <c r="B33" s="42" t="s">
        <v>499</v>
      </c>
      <c r="C33" s="47">
        <v>1969</v>
      </c>
      <c r="D33" s="72" t="s">
        <v>15</v>
      </c>
      <c r="E33" s="48">
        <v>182204.23</v>
      </c>
      <c r="F33" s="12">
        <v>1190.3</v>
      </c>
      <c r="G33" s="161">
        <v>2737690</v>
      </c>
      <c r="H33" s="13" t="s">
        <v>63</v>
      </c>
      <c r="I33" s="13" t="s">
        <v>21</v>
      </c>
      <c r="J33" s="13" t="s">
        <v>66</v>
      </c>
      <c r="K33" s="43"/>
    </row>
    <row r="34" spans="1:11" ht="31.5" customHeight="1">
      <c r="A34" s="50" t="s">
        <v>67</v>
      </c>
      <c r="B34" s="51" t="s">
        <v>500</v>
      </c>
      <c r="C34" s="52">
        <v>2009</v>
      </c>
      <c r="D34" s="53"/>
      <c r="E34" s="53">
        <v>7320</v>
      </c>
      <c r="F34" s="162"/>
      <c r="G34" s="12">
        <v>0</v>
      </c>
      <c r="H34" s="54"/>
      <c r="I34" s="54"/>
      <c r="J34" s="54"/>
      <c r="K34" s="55"/>
    </row>
    <row r="35" spans="1:11" ht="19.5" customHeight="1">
      <c r="A35" s="56"/>
      <c r="B35" s="56"/>
      <c r="C35" s="8"/>
      <c r="D35" s="57" t="s">
        <v>40</v>
      </c>
      <c r="E35" s="171">
        <f>SUM(E17:E34)</f>
        <v>787227.01</v>
      </c>
      <c r="F35" s="163">
        <f>SUM(F17:F33)</f>
        <v>3447.05</v>
      </c>
      <c r="G35" s="163">
        <f>SUM(G17:G33)</f>
        <v>9703944</v>
      </c>
      <c r="H35" s="13"/>
      <c r="I35" s="13"/>
      <c r="J35" s="13"/>
      <c r="K35" s="20"/>
    </row>
    <row r="36" spans="1:11" ht="11.25">
      <c r="A36" s="156"/>
      <c r="B36" s="156"/>
      <c r="C36" s="157"/>
      <c r="D36" s="158"/>
      <c r="E36" s="159"/>
      <c r="F36" s="160"/>
      <c r="G36" s="159"/>
      <c r="H36" s="100"/>
      <c r="I36" s="100"/>
      <c r="J36" s="100"/>
      <c r="K36" s="100"/>
    </row>
    <row r="37" spans="1:11" ht="15">
      <c r="A37" s="156"/>
      <c r="B37" s="156"/>
      <c r="C37" s="157"/>
      <c r="D37" s="158" t="s">
        <v>503</v>
      </c>
      <c r="E37" s="170">
        <f>SUM(E19:E31,E34)</f>
        <v>184996</v>
      </c>
      <c r="F37" s="160"/>
      <c r="G37" s="170">
        <f>SUM(G17:G34)</f>
        <v>9703944</v>
      </c>
      <c r="H37" s="100"/>
      <c r="I37" s="100"/>
      <c r="J37" s="100"/>
      <c r="K37" s="100"/>
    </row>
    <row r="39" spans="1:6" s="193" customFormat="1" ht="20.25" customHeight="1">
      <c r="A39" s="587" t="s">
        <v>572</v>
      </c>
      <c r="B39" s="588"/>
      <c r="C39" s="588"/>
      <c r="D39" s="588"/>
      <c r="E39" s="589"/>
      <c r="F39" s="199"/>
    </row>
    <row r="40" spans="1:11" ht="101.25">
      <c r="A40" s="65" t="s">
        <v>68</v>
      </c>
      <c r="B40" s="4" t="s">
        <v>69</v>
      </c>
      <c r="C40" s="66">
        <v>1968</v>
      </c>
      <c r="D40" s="32" t="s">
        <v>15</v>
      </c>
      <c r="E40" s="67">
        <v>161710</v>
      </c>
      <c r="F40" s="68">
        <v>1092</v>
      </c>
      <c r="G40" s="148">
        <f>SUM(F40*3075)</f>
        <v>3357900</v>
      </c>
      <c r="H40" s="4" t="s">
        <v>570</v>
      </c>
      <c r="I40" s="4" t="s">
        <v>71</v>
      </c>
      <c r="J40" s="4" t="s">
        <v>571</v>
      </c>
      <c r="K40" s="69"/>
    </row>
    <row r="41" spans="1:11" ht="33.75">
      <c r="A41" s="35" t="s">
        <v>72</v>
      </c>
      <c r="B41" s="36" t="s">
        <v>69</v>
      </c>
      <c r="C41" s="8">
        <v>1981</v>
      </c>
      <c r="D41" s="32" t="s">
        <v>15</v>
      </c>
      <c r="E41" s="37">
        <v>9588</v>
      </c>
      <c r="F41" s="70">
        <v>50</v>
      </c>
      <c r="G41" s="148">
        <v>115000</v>
      </c>
      <c r="H41" s="4" t="s">
        <v>70</v>
      </c>
      <c r="I41" s="4" t="s">
        <v>71</v>
      </c>
      <c r="J41" s="13" t="s">
        <v>73</v>
      </c>
      <c r="K41" s="34"/>
    </row>
    <row r="42" spans="1:11" ht="33.75">
      <c r="A42" s="60" t="s">
        <v>74</v>
      </c>
      <c r="B42" s="54" t="s">
        <v>69</v>
      </c>
      <c r="C42" s="16">
        <v>1981</v>
      </c>
      <c r="D42" s="61" t="s">
        <v>15</v>
      </c>
      <c r="E42" s="62">
        <v>238923</v>
      </c>
      <c r="F42" s="76">
        <v>500</v>
      </c>
      <c r="G42" s="149">
        <v>1910000</v>
      </c>
      <c r="H42" s="54" t="s">
        <v>75</v>
      </c>
      <c r="I42" s="63" t="s">
        <v>71</v>
      </c>
      <c r="J42" s="54" t="s">
        <v>76</v>
      </c>
      <c r="K42" s="41"/>
    </row>
    <row r="43" spans="1:11" s="198" customFormat="1" ht="11.25">
      <c r="A43" s="56"/>
      <c r="B43" s="56"/>
      <c r="C43" s="8"/>
      <c r="D43" s="64" t="s">
        <v>40</v>
      </c>
      <c r="E43" s="171">
        <f>SUM(E40:E42)</f>
        <v>410221</v>
      </c>
      <c r="F43" s="87">
        <f>SUM(F40:F42)</f>
        <v>1642</v>
      </c>
      <c r="G43" s="151">
        <f>SUM(G40:G42)</f>
        <v>5382900</v>
      </c>
      <c r="H43" s="13"/>
      <c r="I43" s="13"/>
      <c r="J43" s="13"/>
      <c r="K43" s="13"/>
    </row>
    <row r="44" spans="1:11" s="196" customFormat="1" ht="11.25">
      <c r="A44" s="98"/>
      <c r="B44" s="98"/>
      <c r="C44" s="172"/>
      <c r="D44" s="158"/>
      <c r="E44" s="159"/>
      <c r="F44" s="99"/>
      <c r="G44" s="152"/>
      <c r="H44" s="100"/>
      <c r="I44" s="100"/>
      <c r="J44" s="100"/>
      <c r="K44" s="100"/>
    </row>
    <row r="45" spans="1:11" s="196" customFormat="1" ht="15">
      <c r="A45" s="98"/>
      <c r="B45" s="98"/>
      <c r="C45" s="172"/>
      <c r="D45" s="158" t="s">
        <v>503</v>
      </c>
      <c r="E45" s="159"/>
      <c r="F45" s="99"/>
      <c r="G45" s="173">
        <f>SUM(G40:G42)</f>
        <v>5382900</v>
      </c>
      <c r="H45" s="100"/>
      <c r="I45" s="100"/>
      <c r="J45" s="100"/>
      <c r="K45" s="100"/>
    </row>
    <row r="46" ht="11.25"/>
    <row r="47" spans="1:6" s="193" customFormat="1" ht="15">
      <c r="A47" s="587" t="s">
        <v>77</v>
      </c>
      <c r="B47" s="588"/>
      <c r="C47" s="588"/>
      <c r="D47" s="588"/>
      <c r="E47" s="589"/>
      <c r="F47" s="199"/>
    </row>
    <row r="48" spans="1:11" ht="22.5">
      <c r="A48" s="65" t="s">
        <v>78</v>
      </c>
      <c r="B48" s="4" t="s">
        <v>79</v>
      </c>
      <c r="C48" s="66">
        <v>1982</v>
      </c>
      <c r="D48" s="32" t="s">
        <v>15</v>
      </c>
      <c r="E48" s="67">
        <v>0</v>
      </c>
      <c r="F48" s="68">
        <v>898.7</v>
      </c>
      <c r="G48" s="148">
        <v>4493500</v>
      </c>
      <c r="H48" s="4" t="s">
        <v>80</v>
      </c>
      <c r="I48" s="4" t="s">
        <v>81</v>
      </c>
      <c r="J48" s="4" t="s">
        <v>82</v>
      </c>
      <c r="K48" s="69" t="s">
        <v>83</v>
      </c>
    </row>
    <row r="49" spans="1:11" ht="22.5">
      <c r="A49" s="35" t="s">
        <v>84</v>
      </c>
      <c r="B49" s="36" t="s">
        <v>79</v>
      </c>
      <c r="C49" s="45">
        <v>1993</v>
      </c>
      <c r="D49" s="9" t="s">
        <v>15</v>
      </c>
      <c r="E49" s="19">
        <v>0</v>
      </c>
      <c r="F49" s="70">
        <v>124.7</v>
      </c>
      <c r="G49" s="11">
        <v>188345</v>
      </c>
      <c r="H49" s="13" t="s">
        <v>85</v>
      </c>
      <c r="I49" s="13" t="s">
        <v>81</v>
      </c>
      <c r="J49" s="13" t="s">
        <v>25</v>
      </c>
      <c r="K49" s="71" t="s">
        <v>86</v>
      </c>
    </row>
    <row r="50" spans="1:11" ht="11.25">
      <c r="A50" s="35" t="s">
        <v>87</v>
      </c>
      <c r="B50" s="13" t="s">
        <v>79</v>
      </c>
      <c r="C50" s="45">
        <v>1995</v>
      </c>
      <c r="D50" s="72" t="s">
        <v>15</v>
      </c>
      <c r="E50" s="10">
        <v>19600</v>
      </c>
      <c r="F50" s="70">
        <v>0</v>
      </c>
      <c r="G50" s="11">
        <v>19600</v>
      </c>
      <c r="H50" s="13" t="s">
        <v>63</v>
      </c>
      <c r="I50" s="13"/>
      <c r="J50" s="13" t="s">
        <v>88</v>
      </c>
      <c r="K50" s="20"/>
    </row>
    <row r="51" spans="1:11" ht="11.25">
      <c r="A51" s="60" t="s">
        <v>89</v>
      </c>
      <c r="B51" s="54" t="s">
        <v>79</v>
      </c>
      <c r="C51" s="73">
        <v>1999</v>
      </c>
      <c r="D51" s="74" t="s">
        <v>15</v>
      </c>
      <c r="E51" s="75">
        <v>2200</v>
      </c>
      <c r="F51" s="76">
        <v>0</v>
      </c>
      <c r="G51" s="153">
        <v>2200</v>
      </c>
      <c r="H51" s="54" t="s">
        <v>30</v>
      </c>
      <c r="I51" s="54"/>
      <c r="J51" s="54" t="s">
        <v>30</v>
      </c>
      <c r="K51" s="17"/>
    </row>
    <row r="52" spans="1:11" s="198" customFormat="1" ht="11.25">
      <c r="A52" s="56"/>
      <c r="B52" s="56"/>
      <c r="C52" s="8"/>
      <c r="D52" s="64" t="s">
        <v>40</v>
      </c>
      <c r="E52" s="174">
        <f>SUM(E48:E51)</f>
        <v>21800</v>
      </c>
      <c r="F52" s="87">
        <f>SUM(F48:F51)</f>
        <v>1023.4000000000001</v>
      </c>
      <c r="G52" s="151">
        <f>SUM(G48:G51)</f>
        <v>4703645</v>
      </c>
      <c r="H52" s="13"/>
      <c r="I52" s="13"/>
      <c r="J52" s="13"/>
      <c r="K52" s="13"/>
    </row>
    <row r="53" spans="1:11" s="196" customFormat="1" ht="11.25">
      <c r="A53" s="98"/>
      <c r="B53" s="98"/>
      <c r="C53" s="172"/>
      <c r="D53" s="158"/>
      <c r="E53" s="175"/>
      <c r="F53" s="99"/>
      <c r="G53" s="152"/>
      <c r="H53" s="100"/>
      <c r="I53" s="100"/>
      <c r="J53" s="100"/>
      <c r="K53" s="100"/>
    </row>
    <row r="54" spans="1:11" s="196" customFormat="1" ht="15">
      <c r="A54" s="98"/>
      <c r="B54" s="98"/>
      <c r="C54" s="172"/>
      <c r="D54" s="158" t="s">
        <v>503</v>
      </c>
      <c r="E54" s="175"/>
      <c r="F54" s="99"/>
      <c r="G54" s="173">
        <f>SUM(G48:G51)</f>
        <v>4703645</v>
      </c>
      <c r="H54" s="100"/>
      <c r="I54" s="100"/>
      <c r="J54" s="100"/>
      <c r="K54" s="100"/>
    </row>
    <row r="55" ht="11.25"/>
    <row r="56" spans="1:6" s="193" customFormat="1" ht="23.25" customHeight="1">
      <c r="A56" s="587" t="s">
        <v>90</v>
      </c>
      <c r="B56" s="588"/>
      <c r="C56" s="588"/>
      <c r="D56" s="588"/>
      <c r="E56" s="589"/>
      <c r="F56" s="199"/>
    </row>
    <row r="57" spans="1:11" ht="78.75">
      <c r="A57" s="65" t="s">
        <v>694</v>
      </c>
      <c r="B57" s="4" t="s">
        <v>91</v>
      </c>
      <c r="C57" s="58">
        <v>1979</v>
      </c>
      <c r="D57" s="32" t="s">
        <v>92</v>
      </c>
      <c r="E57" s="410">
        <v>2226986.92</v>
      </c>
      <c r="F57" s="5">
        <v>5341</v>
      </c>
      <c r="G57" s="148">
        <f>F57*3075</f>
        <v>16423575</v>
      </c>
      <c r="H57" s="4" t="s">
        <v>695</v>
      </c>
      <c r="I57" s="4" t="s">
        <v>34</v>
      </c>
      <c r="J57" s="4" t="s">
        <v>22</v>
      </c>
      <c r="K57" s="77" t="s">
        <v>509</v>
      </c>
    </row>
    <row r="58" spans="1:11" ht="11.25">
      <c r="A58" s="100"/>
      <c r="B58" s="100"/>
      <c r="C58" s="172"/>
      <c r="D58" s="176"/>
      <c r="E58" s="180"/>
      <c r="F58" s="177"/>
      <c r="G58" s="178"/>
      <c r="H58" s="100"/>
      <c r="I58" s="100"/>
      <c r="J58" s="100"/>
      <c r="K58" s="179"/>
    </row>
    <row r="59" spans="1:11" ht="15">
      <c r="A59" s="100"/>
      <c r="B59" s="100"/>
      <c r="C59" s="172"/>
      <c r="D59" s="181" t="s">
        <v>503</v>
      </c>
      <c r="E59" s="180"/>
      <c r="F59" s="177"/>
      <c r="G59" s="173">
        <f>SUM(G57)</f>
        <v>16423575</v>
      </c>
      <c r="H59" s="100"/>
      <c r="I59" s="100"/>
      <c r="J59" s="100"/>
      <c r="K59" s="179"/>
    </row>
    <row r="61" spans="1:6" s="193" customFormat="1" ht="15.75" customHeight="1">
      <c r="A61" s="587" t="s">
        <v>93</v>
      </c>
      <c r="B61" s="588"/>
      <c r="C61" s="588"/>
      <c r="D61" s="588"/>
      <c r="E61" s="589"/>
      <c r="F61" s="199"/>
    </row>
    <row r="62" spans="1:11" ht="31.5" customHeight="1">
      <c r="A62" s="65" t="s">
        <v>94</v>
      </c>
      <c r="B62" s="4" t="s">
        <v>95</v>
      </c>
      <c r="C62" s="66">
        <v>1898</v>
      </c>
      <c r="D62" s="32" t="s">
        <v>15</v>
      </c>
      <c r="E62" s="59">
        <v>76488</v>
      </c>
      <c r="F62" s="68">
        <v>250</v>
      </c>
      <c r="G62" s="148">
        <v>955000</v>
      </c>
      <c r="H62" s="4" t="s">
        <v>63</v>
      </c>
      <c r="I62" s="4" t="s">
        <v>96</v>
      </c>
      <c r="J62" s="13" t="s">
        <v>97</v>
      </c>
      <c r="K62" s="13" t="s">
        <v>98</v>
      </c>
    </row>
    <row r="63" spans="1:11" ht="19.5" customHeight="1">
      <c r="A63" s="35" t="s">
        <v>99</v>
      </c>
      <c r="B63" s="36" t="s">
        <v>95</v>
      </c>
      <c r="C63" s="45">
        <v>1985</v>
      </c>
      <c r="D63" s="32" t="s">
        <v>15</v>
      </c>
      <c r="E63" s="37">
        <v>12361</v>
      </c>
      <c r="F63" s="70">
        <v>140</v>
      </c>
      <c r="G63" s="148">
        <v>534800</v>
      </c>
      <c r="H63" s="13" t="s">
        <v>63</v>
      </c>
      <c r="I63" s="13" t="s">
        <v>100</v>
      </c>
      <c r="J63" s="78" t="s">
        <v>101</v>
      </c>
      <c r="K63" s="13" t="s">
        <v>102</v>
      </c>
    </row>
    <row r="64" spans="1:11" ht="33.75">
      <c r="A64" s="35" t="s">
        <v>94</v>
      </c>
      <c r="B64" s="13" t="s">
        <v>95</v>
      </c>
      <c r="C64" s="45">
        <v>1965</v>
      </c>
      <c r="D64" s="32" t="s">
        <v>15</v>
      </c>
      <c r="E64" s="37">
        <v>352754</v>
      </c>
      <c r="F64" s="70">
        <v>1140</v>
      </c>
      <c r="G64" s="148">
        <v>4354800</v>
      </c>
      <c r="H64" s="13" t="s">
        <v>103</v>
      </c>
      <c r="I64" s="13" t="s">
        <v>21</v>
      </c>
      <c r="J64" s="13" t="s">
        <v>104</v>
      </c>
      <c r="K64" s="13" t="s">
        <v>105</v>
      </c>
    </row>
    <row r="65" spans="1:12" s="198" customFormat="1" ht="22.5">
      <c r="A65" s="35" t="s">
        <v>84</v>
      </c>
      <c r="B65" s="13" t="s">
        <v>95</v>
      </c>
      <c r="C65" s="45">
        <v>1898</v>
      </c>
      <c r="D65" s="32" t="s">
        <v>15</v>
      </c>
      <c r="E65" s="37">
        <v>40174</v>
      </c>
      <c r="F65" s="70">
        <v>70</v>
      </c>
      <c r="G65" s="148">
        <v>94500</v>
      </c>
      <c r="H65" s="13" t="s">
        <v>63</v>
      </c>
      <c r="I65" s="13" t="s">
        <v>100</v>
      </c>
      <c r="J65" s="13" t="s">
        <v>106</v>
      </c>
      <c r="K65" s="13" t="s">
        <v>107</v>
      </c>
      <c r="L65" s="200"/>
    </row>
    <row r="66" spans="1:11" ht="67.5">
      <c r="A66" s="35" t="s">
        <v>108</v>
      </c>
      <c r="B66" s="13" t="s">
        <v>95</v>
      </c>
      <c r="C66" s="45">
        <v>1988</v>
      </c>
      <c r="D66" s="32" t="s">
        <v>15</v>
      </c>
      <c r="E66" s="37">
        <v>478508</v>
      </c>
      <c r="F66" s="70">
        <v>1310</v>
      </c>
      <c r="G66" s="148">
        <v>5004200</v>
      </c>
      <c r="H66" s="13" t="s">
        <v>109</v>
      </c>
      <c r="I66" s="13" t="s">
        <v>21</v>
      </c>
      <c r="J66" s="13" t="s">
        <v>110</v>
      </c>
      <c r="K66" s="13" t="s">
        <v>111</v>
      </c>
    </row>
    <row r="67" spans="1:11" ht="22.5">
      <c r="A67" s="35" t="s">
        <v>112</v>
      </c>
      <c r="B67" s="13" t="s">
        <v>95</v>
      </c>
      <c r="C67" s="45">
        <v>1983</v>
      </c>
      <c r="D67" s="32" t="s">
        <v>15</v>
      </c>
      <c r="E67" s="37">
        <v>12538</v>
      </c>
      <c r="F67" s="70">
        <v>110</v>
      </c>
      <c r="G67" s="148">
        <v>148500</v>
      </c>
      <c r="H67" s="13" t="s">
        <v>63</v>
      </c>
      <c r="I67" s="13" t="s">
        <v>21</v>
      </c>
      <c r="J67" s="13" t="s">
        <v>113</v>
      </c>
      <c r="K67" s="20" t="s">
        <v>114</v>
      </c>
    </row>
    <row r="68" spans="1:11" ht="56.25">
      <c r="A68" s="35" t="s">
        <v>115</v>
      </c>
      <c r="B68" s="13" t="s">
        <v>95</v>
      </c>
      <c r="C68" s="45">
        <v>1898</v>
      </c>
      <c r="D68" s="32" t="s">
        <v>15</v>
      </c>
      <c r="E68" s="37">
        <v>765641</v>
      </c>
      <c r="F68" s="70">
        <v>2290</v>
      </c>
      <c r="G68" s="148">
        <v>8748800</v>
      </c>
      <c r="H68" s="13" t="s">
        <v>63</v>
      </c>
      <c r="I68" s="13" t="s">
        <v>21</v>
      </c>
      <c r="J68" s="13" t="s">
        <v>116</v>
      </c>
      <c r="K68" s="20" t="s">
        <v>117</v>
      </c>
    </row>
    <row r="69" spans="4:7" ht="11.25">
      <c r="D69" s="195" t="s">
        <v>40</v>
      </c>
      <c r="E69" s="201">
        <f>SUM(E62:E68)</f>
        <v>1738464</v>
      </c>
      <c r="G69" s="182">
        <f>SUM(G62:G68)</f>
        <v>19840600</v>
      </c>
    </row>
    <row r="70" ht="11.25">
      <c r="E70" s="201"/>
    </row>
    <row r="71" spans="4:7" ht="15">
      <c r="D71" s="181" t="s">
        <v>503</v>
      </c>
      <c r="E71" s="201"/>
      <c r="G71" s="183">
        <f>SUM(G62:G68)</f>
        <v>19840600</v>
      </c>
    </row>
    <row r="73" spans="1:6" s="193" customFormat="1" ht="15.75" customHeight="1">
      <c r="A73" s="590" t="s">
        <v>118</v>
      </c>
      <c r="B73" s="591"/>
      <c r="C73" s="591"/>
      <c r="D73" s="591"/>
      <c r="E73" s="591"/>
      <c r="F73" s="199"/>
    </row>
    <row r="74" spans="1:11" ht="25.5" customHeight="1">
      <c r="A74" s="330" t="s">
        <v>119</v>
      </c>
      <c r="B74" s="331" t="s">
        <v>120</v>
      </c>
      <c r="C74" s="332">
        <v>1944</v>
      </c>
      <c r="D74" s="333" t="s">
        <v>121</v>
      </c>
      <c r="E74" s="334">
        <v>1106923.09</v>
      </c>
      <c r="F74" s="335">
        <v>1067.73</v>
      </c>
      <c r="G74" s="336">
        <f>SUM(F74*3075)</f>
        <v>3283269.75</v>
      </c>
      <c r="H74" s="337"/>
      <c r="I74" s="337"/>
      <c r="J74" s="337"/>
      <c r="K74" s="338" t="s">
        <v>122</v>
      </c>
    </row>
    <row r="75" spans="1:11" ht="21" customHeight="1" thickBot="1">
      <c r="A75" s="339" t="s">
        <v>123</v>
      </c>
      <c r="B75" s="340" t="s">
        <v>120</v>
      </c>
      <c r="C75" s="341" t="s">
        <v>124</v>
      </c>
      <c r="D75" s="342" t="s">
        <v>121</v>
      </c>
      <c r="E75" s="343">
        <v>33772.2</v>
      </c>
      <c r="F75" s="344">
        <v>113</v>
      </c>
      <c r="G75" s="345">
        <v>259900</v>
      </c>
      <c r="H75" s="346"/>
      <c r="I75" s="346"/>
      <c r="J75" s="346"/>
      <c r="K75" s="347" t="s">
        <v>125</v>
      </c>
    </row>
    <row r="76" spans="1:11" ht="24" customHeight="1" thickBot="1">
      <c r="A76" s="79"/>
      <c r="B76" s="80"/>
      <c r="C76" s="81"/>
      <c r="D76" s="82" t="s">
        <v>40</v>
      </c>
      <c r="E76" s="189">
        <f>SUM(E74:E75)</f>
        <v>1140695.29</v>
      </c>
      <c r="F76" s="88">
        <f>SUM(F74:F75)</f>
        <v>1180.73</v>
      </c>
      <c r="G76" s="154">
        <f>SUM(G74:G75)</f>
        <v>3543169.75</v>
      </c>
      <c r="H76" s="83"/>
      <c r="I76" s="83"/>
      <c r="J76" s="83"/>
      <c r="K76" s="84"/>
    </row>
    <row r="77" spans="1:11" s="203" customFormat="1" ht="15.75" customHeight="1">
      <c r="A77" s="184"/>
      <c r="B77" s="184"/>
      <c r="C77" s="185"/>
      <c r="D77" s="186"/>
      <c r="E77" s="159"/>
      <c r="F77" s="187"/>
      <c r="G77" s="152"/>
      <c r="H77" s="188"/>
      <c r="I77" s="188"/>
      <c r="J77" s="188"/>
      <c r="K77" s="188"/>
    </row>
    <row r="78" spans="4:7" ht="15">
      <c r="D78" s="181" t="s">
        <v>503</v>
      </c>
      <c r="G78" s="183">
        <f>SUM(G74:G75)</f>
        <v>3543169.75</v>
      </c>
    </row>
    <row r="80" spans="1:6" s="205" customFormat="1" ht="15.75" customHeight="1">
      <c r="A80" s="590" t="s">
        <v>126</v>
      </c>
      <c r="B80" s="591"/>
      <c r="C80" s="591"/>
      <c r="D80" s="591"/>
      <c r="E80" s="591"/>
      <c r="F80" s="204"/>
    </row>
    <row r="81" spans="1:11" s="91" customFormat="1" ht="33.75">
      <c r="A81" s="65" t="s">
        <v>127</v>
      </c>
      <c r="B81" s="4" t="s">
        <v>128</v>
      </c>
      <c r="C81" s="66">
        <v>1966</v>
      </c>
      <c r="D81" s="266" t="s">
        <v>15</v>
      </c>
      <c r="E81" s="267">
        <v>1729124</v>
      </c>
      <c r="F81" s="68">
        <v>3100</v>
      </c>
      <c r="G81" s="148">
        <v>11842000</v>
      </c>
      <c r="H81" s="4" t="s">
        <v>129</v>
      </c>
      <c r="I81" s="4" t="s">
        <v>130</v>
      </c>
      <c r="J81" s="4" t="s">
        <v>131</v>
      </c>
      <c r="K81" s="6" t="s">
        <v>536</v>
      </c>
    </row>
    <row r="82" spans="1:11" s="91" customFormat="1" ht="45">
      <c r="A82" s="35" t="s">
        <v>537</v>
      </c>
      <c r="B82" s="13" t="s">
        <v>132</v>
      </c>
      <c r="C82" s="45">
        <v>1966</v>
      </c>
      <c r="D82" s="18" t="s">
        <v>15</v>
      </c>
      <c r="E82" s="90">
        <v>611835</v>
      </c>
      <c r="F82" s="70">
        <v>1497</v>
      </c>
      <c r="G82" s="11">
        <v>5718540</v>
      </c>
      <c r="H82" s="13" t="s">
        <v>133</v>
      </c>
      <c r="I82" s="13" t="s">
        <v>134</v>
      </c>
      <c r="J82" s="13" t="s">
        <v>135</v>
      </c>
      <c r="K82" s="20" t="s">
        <v>538</v>
      </c>
    </row>
    <row r="83" spans="1:11" s="91" customFormat="1" ht="90">
      <c r="A83" s="35" t="s">
        <v>136</v>
      </c>
      <c r="B83" s="13" t="s">
        <v>137</v>
      </c>
      <c r="C83" s="45">
        <v>1967</v>
      </c>
      <c r="D83" s="89" t="s">
        <v>15</v>
      </c>
      <c r="E83" s="90">
        <v>600842.4</v>
      </c>
      <c r="F83" s="70">
        <v>2420</v>
      </c>
      <c r="G83" s="11">
        <v>9244400</v>
      </c>
      <c r="H83" s="13" t="s">
        <v>138</v>
      </c>
      <c r="I83" s="13" t="s">
        <v>139</v>
      </c>
      <c r="J83" s="13" t="s">
        <v>140</v>
      </c>
      <c r="K83" s="20" t="s">
        <v>539</v>
      </c>
    </row>
    <row r="84" spans="1:11" s="91" customFormat="1" ht="56.25">
      <c r="A84" s="35" t="s">
        <v>141</v>
      </c>
      <c r="B84" s="13" t="s">
        <v>137</v>
      </c>
      <c r="C84" s="45">
        <v>1967</v>
      </c>
      <c r="D84" s="89" t="s">
        <v>15</v>
      </c>
      <c r="E84" s="90">
        <v>317990.56</v>
      </c>
      <c r="F84" s="70">
        <v>1325</v>
      </c>
      <c r="G84" s="11">
        <v>4637500</v>
      </c>
      <c r="H84" s="13" t="s">
        <v>63</v>
      </c>
      <c r="I84" s="13" t="s">
        <v>142</v>
      </c>
      <c r="J84" s="13" t="s">
        <v>143</v>
      </c>
      <c r="K84" s="20" t="s">
        <v>540</v>
      </c>
    </row>
    <row r="85" spans="1:11" s="91" customFormat="1" ht="22.5">
      <c r="A85" s="35" t="s">
        <v>144</v>
      </c>
      <c r="B85" s="13" t="s">
        <v>145</v>
      </c>
      <c r="C85" s="45">
        <v>1975</v>
      </c>
      <c r="D85" s="89" t="s">
        <v>146</v>
      </c>
      <c r="E85" s="90">
        <v>8800</v>
      </c>
      <c r="F85" s="70">
        <v>100</v>
      </c>
      <c r="G85" s="11">
        <v>280000</v>
      </c>
      <c r="H85" s="13" t="s">
        <v>147</v>
      </c>
      <c r="I85" s="13" t="s">
        <v>147</v>
      </c>
      <c r="J85" s="13" t="s">
        <v>148</v>
      </c>
      <c r="K85" s="20"/>
    </row>
    <row r="86" spans="1:11" s="91" customFormat="1" ht="22.5">
      <c r="A86" s="35" t="s">
        <v>149</v>
      </c>
      <c r="B86" s="13" t="s">
        <v>145</v>
      </c>
      <c r="C86" s="45">
        <v>1999</v>
      </c>
      <c r="D86" s="89" t="s">
        <v>15</v>
      </c>
      <c r="E86" s="90">
        <v>2100</v>
      </c>
      <c r="F86" s="70">
        <v>20</v>
      </c>
      <c r="G86" s="11">
        <v>46000</v>
      </c>
      <c r="H86" s="13" t="s">
        <v>150</v>
      </c>
      <c r="I86" s="13" t="s">
        <v>150</v>
      </c>
      <c r="J86" s="13" t="s">
        <v>541</v>
      </c>
      <c r="K86" s="20"/>
    </row>
    <row r="87" spans="1:11" s="91" customFormat="1" ht="22.5">
      <c r="A87" s="35" t="s">
        <v>151</v>
      </c>
      <c r="B87" s="13" t="s">
        <v>145</v>
      </c>
      <c r="C87" s="45">
        <v>1999</v>
      </c>
      <c r="D87" s="89" t="s">
        <v>15</v>
      </c>
      <c r="E87" s="90">
        <v>2100</v>
      </c>
      <c r="F87" s="70">
        <v>20</v>
      </c>
      <c r="G87" s="11">
        <v>46000</v>
      </c>
      <c r="H87" s="13" t="s">
        <v>150</v>
      </c>
      <c r="I87" s="13" t="s">
        <v>150</v>
      </c>
      <c r="J87" s="13" t="s">
        <v>152</v>
      </c>
      <c r="K87" s="20"/>
    </row>
    <row r="88" spans="1:11" s="91" customFormat="1" ht="33.75">
      <c r="A88" s="35" t="s">
        <v>153</v>
      </c>
      <c r="B88" s="13" t="s">
        <v>145</v>
      </c>
      <c r="C88" s="45" t="s">
        <v>154</v>
      </c>
      <c r="D88" s="89" t="s">
        <v>15</v>
      </c>
      <c r="E88" s="90">
        <v>81644</v>
      </c>
      <c r="F88" s="70">
        <v>246.66</v>
      </c>
      <c r="G88" s="11">
        <v>332991</v>
      </c>
      <c r="H88" s="13" t="s">
        <v>155</v>
      </c>
      <c r="I88" s="13" t="s">
        <v>156</v>
      </c>
      <c r="J88" s="13" t="s">
        <v>542</v>
      </c>
      <c r="K88" s="20"/>
    </row>
    <row r="89" spans="1:11" s="91" customFormat="1" ht="101.25">
      <c r="A89" s="35" t="s">
        <v>157</v>
      </c>
      <c r="B89" s="13" t="s">
        <v>145</v>
      </c>
      <c r="C89" s="45">
        <v>2011</v>
      </c>
      <c r="D89" s="18" t="s">
        <v>15</v>
      </c>
      <c r="E89" s="90">
        <v>2545379.97</v>
      </c>
      <c r="F89" s="70">
        <v>1327.7</v>
      </c>
      <c r="G89" s="11">
        <v>5071814</v>
      </c>
      <c r="H89" s="13" t="s">
        <v>158</v>
      </c>
      <c r="I89" s="13"/>
      <c r="J89" s="13" t="s">
        <v>159</v>
      </c>
      <c r="K89" s="20" t="s">
        <v>543</v>
      </c>
    </row>
    <row r="90" spans="1:11" s="91" customFormat="1" ht="22.5">
      <c r="A90" s="35" t="s">
        <v>160</v>
      </c>
      <c r="B90" s="13" t="s">
        <v>145</v>
      </c>
      <c r="C90" s="45">
        <v>2011</v>
      </c>
      <c r="D90" s="18" t="s">
        <v>15</v>
      </c>
      <c r="E90" s="90">
        <v>461493.41</v>
      </c>
      <c r="F90" s="70">
        <v>472.47</v>
      </c>
      <c r="G90" s="11">
        <v>472470</v>
      </c>
      <c r="H90" s="13"/>
      <c r="I90" s="13"/>
      <c r="J90" s="13" t="s">
        <v>161</v>
      </c>
      <c r="K90" s="20" t="s">
        <v>544</v>
      </c>
    </row>
    <row r="91" spans="1:11" s="91" customFormat="1" ht="33.75">
      <c r="A91" s="35" t="s">
        <v>84</v>
      </c>
      <c r="B91" s="13" t="s">
        <v>145</v>
      </c>
      <c r="C91" s="45" t="s">
        <v>154</v>
      </c>
      <c r="D91" s="89" t="s">
        <v>15</v>
      </c>
      <c r="E91" s="90">
        <v>23539.36</v>
      </c>
      <c r="F91" s="70"/>
      <c r="G91" s="11">
        <f>SUM(F91*3520)</f>
        <v>0</v>
      </c>
      <c r="H91" s="13"/>
      <c r="I91" s="13"/>
      <c r="J91" s="13" t="s">
        <v>545</v>
      </c>
      <c r="K91" s="20"/>
    </row>
    <row r="92" spans="1:11" s="91" customFormat="1" ht="11.25">
      <c r="A92" s="7" t="s">
        <v>162</v>
      </c>
      <c r="B92" s="44" t="s">
        <v>163</v>
      </c>
      <c r="C92" s="92"/>
      <c r="D92" s="18" t="s">
        <v>15</v>
      </c>
      <c r="E92" s="93">
        <v>21469.27</v>
      </c>
      <c r="F92" s="70">
        <v>44.86</v>
      </c>
      <c r="G92" s="11">
        <v>125608</v>
      </c>
      <c r="H92" s="13"/>
      <c r="I92" s="13"/>
      <c r="J92" s="13"/>
      <c r="K92" s="268"/>
    </row>
    <row r="93" spans="1:11" s="91" customFormat="1" ht="11.25">
      <c r="A93" s="7" t="s">
        <v>164</v>
      </c>
      <c r="B93" s="44" t="s">
        <v>163</v>
      </c>
      <c r="C93" s="92"/>
      <c r="D93" s="18" t="s">
        <v>15</v>
      </c>
      <c r="E93" s="93">
        <v>21469.27</v>
      </c>
      <c r="F93" s="70">
        <v>44.86</v>
      </c>
      <c r="G93" s="11">
        <v>125608</v>
      </c>
      <c r="H93" s="13"/>
      <c r="I93" s="13"/>
      <c r="J93" s="13"/>
      <c r="K93" s="20"/>
    </row>
    <row r="94" spans="1:12" s="95" customFormat="1" ht="11.25">
      <c r="A94" s="3" t="s">
        <v>165</v>
      </c>
      <c r="B94" s="30" t="s">
        <v>163</v>
      </c>
      <c r="C94" s="269"/>
      <c r="D94" s="270" t="s">
        <v>15</v>
      </c>
      <c r="E94" s="271">
        <v>21469.27</v>
      </c>
      <c r="F94" s="85">
        <v>44.86</v>
      </c>
      <c r="G94" s="148">
        <v>125608</v>
      </c>
      <c r="H94" s="272"/>
      <c r="I94" s="272"/>
      <c r="J94" s="272"/>
      <c r="K94" s="273" t="s">
        <v>166</v>
      </c>
      <c r="L94" s="94"/>
    </row>
    <row r="95" spans="1:11" s="91" customFormat="1" ht="11.25">
      <c r="A95" s="7" t="s">
        <v>167</v>
      </c>
      <c r="B95" s="44" t="s">
        <v>163</v>
      </c>
      <c r="C95" s="92"/>
      <c r="D95" s="18" t="s">
        <v>15</v>
      </c>
      <c r="E95" s="93">
        <v>21469.27</v>
      </c>
      <c r="F95" s="86">
        <v>44.86</v>
      </c>
      <c r="G95" s="11">
        <v>125608</v>
      </c>
      <c r="H95" s="95"/>
      <c r="I95" s="95"/>
      <c r="J95" s="95"/>
      <c r="K95" s="274" t="s">
        <v>166</v>
      </c>
    </row>
    <row r="96" spans="1:11" s="91" customFormat="1" ht="11.25">
      <c r="A96" s="7" t="s">
        <v>168</v>
      </c>
      <c r="B96" s="44" t="s">
        <v>163</v>
      </c>
      <c r="C96" s="92"/>
      <c r="D96" s="18" t="s">
        <v>15</v>
      </c>
      <c r="E96" s="93">
        <v>21469.27</v>
      </c>
      <c r="F96" s="86">
        <v>44.86</v>
      </c>
      <c r="G96" s="11">
        <v>125608</v>
      </c>
      <c r="H96" s="95"/>
      <c r="I96" s="95"/>
      <c r="J96" s="95"/>
      <c r="K96" s="274" t="s">
        <v>166</v>
      </c>
    </row>
    <row r="97" spans="1:11" s="91" customFormat="1" ht="11.25">
      <c r="A97" s="7" t="s">
        <v>169</v>
      </c>
      <c r="B97" s="44" t="s">
        <v>163</v>
      </c>
      <c r="C97" s="92"/>
      <c r="D97" s="18" t="s">
        <v>15</v>
      </c>
      <c r="E97" s="93">
        <v>21469.27</v>
      </c>
      <c r="F97" s="86">
        <v>44.86</v>
      </c>
      <c r="G97" s="11">
        <v>125608</v>
      </c>
      <c r="H97" s="95"/>
      <c r="I97" s="95"/>
      <c r="J97" s="95"/>
      <c r="K97" s="274" t="s">
        <v>166</v>
      </c>
    </row>
    <row r="98" spans="1:11" s="91" customFormat="1" ht="11.25">
      <c r="A98" s="7" t="s">
        <v>170</v>
      </c>
      <c r="B98" s="44" t="s">
        <v>163</v>
      </c>
      <c r="C98" s="92"/>
      <c r="D98" s="18" t="s">
        <v>15</v>
      </c>
      <c r="E98" s="93">
        <v>25852.25</v>
      </c>
      <c r="F98" s="86">
        <v>26</v>
      </c>
      <c r="G98" s="11">
        <v>72800</v>
      </c>
      <c r="H98" s="95"/>
      <c r="I98" s="95"/>
      <c r="J98" s="95"/>
      <c r="K98" s="274" t="s">
        <v>166</v>
      </c>
    </row>
    <row r="99" spans="1:11" s="91" customFormat="1" ht="11.25">
      <c r="A99" s="7" t="s">
        <v>171</v>
      </c>
      <c r="B99" s="44" t="s">
        <v>163</v>
      </c>
      <c r="C99" s="92"/>
      <c r="D99" s="18" t="s">
        <v>15</v>
      </c>
      <c r="E99" s="93">
        <v>90780</v>
      </c>
      <c r="F99" s="96">
        <v>211.6</v>
      </c>
      <c r="G99" s="155" t="s">
        <v>498</v>
      </c>
      <c r="H99" s="95"/>
      <c r="I99" s="95"/>
      <c r="J99" s="95"/>
      <c r="K99" s="274" t="s">
        <v>166</v>
      </c>
    </row>
    <row r="100" spans="1:11" s="91" customFormat="1" ht="22.5">
      <c r="A100" s="275" t="s">
        <v>172</v>
      </c>
      <c r="B100" s="276" t="s">
        <v>163</v>
      </c>
      <c r="C100" s="277"/>
      <c r="D100" s="278" t="s">
        <v>15</v>
      </c>
      <c r="E100" s="279">
        <v>886830.1</v>
      </c>
      <c r="F100" s="280">
        <v>866.9</v>
      </c>
      <c r="G100" s="11">
        <v>3311558</v>
      </c>
      <c r="H100" s="95"/>
      <c r="I100" s="95"/>
      <c r="J100" s="95"/>
      <c r="K100" s="274" t="s">
        <v>166</v>
      </c>
    </row>
    <row r="101" spans="1:11" s="91" customFormat="1" ht="11.25">
      <c r="A101" s="7" t="s">
        <v>173</v>
      </c>
      <c r="B101" s="44" t="s">
        <v>163</v>
      </c>
      <c r="C101" s="92"/>
      <c r="D101" s="18" t="s">
        <v>15</v>
      </c>
      <c r="E101" s="93">
        <v>460573.99</v>
      </c>
      <c r="F101" s="86">
        <v>766.9</v>
      </c>
      <c r="G101" s="11">
        <v>2929558</v>
      </c>
      <c r="H101" s="95"/>
      <c r="I101" s="95"/>
      <c r="J101" s="95"/>
      <c r="K101" s="274" t="s">
        <v>166</v>
      </c>
    </row>
    <row r="102" spans="1:11" s="91" customFormat="1" ht="90">
      <c r="A102" s="7" t="s">
        <v>174</v>
      </c>
      <c r="B102" s="44" t="s">
        <v>163</v>
      </c>
      <c r="C102" s="92"/>
      <c r="D102" s="18" t="s">
        <v>15</v>
      </c>
      <c r="E102" s="93">
        <v>112987.5</v>
      </c>
      <c r="F102" s="86">
        <v>324</v>
      </c>
      <c r="G102" s="11">
        <v>1237680</v>
      </c>
      <c r="H102" s="95"/>
      <c r="I102" s="95"/>
      <c r="J102" s="95"/>
      <c r="K102" s="15" t="s">
        <v>175</v>
      </c>
    </row>
    <row r="103" spans="1:11" s="91" customFormat="1" ht="11.25">
      <c r="A103" s="7" t="s">
        <v>176</v>
      </c>
      <c r="B103" s="44" t="s">
        <v>163</v>
      </c>
      <c r="C103" s="92"/>
      <c r="D103" s="18" t="s">
        <v>15</v>
      </c>
      <c r="E103" s="93">
        <v>14937.5</v>
      </c>
      <c r="F103" s="86">
        <v>15.5</v>
      </c>
      <c r="G103" s="11">
        <v>20925</v>
      </c>
      <c r="H103" s="95"/>
      <c r="I103" s="95"/>
      <c r="J103" s="95"/>
      <c r="K103" s="274" t="s">
        <v>177</v>
      </c>
    </row>
    <row r="104" spans="1:11" s="91" customFormat="1" ht="11.25">
      <c r="A104" s="7" t="s">
        <v>178</v>
      </c>
      <c r="B104" s="44" t="s">
        <v>163</v>
      </c>
      <c r="C104" s="92"/>
      <c r="D104" s="18" t="s">
        <v>15</v>
      </c>
      <c r="E104" s="93">
        <v>11775</v>
      </c>
      <c r="F104" s="86">
        <v>24.2</v>
      </c>
      <c r="G104" s="11">
        <v>32670</v>
      </c>
      <c r="H104" s="95"/>
      <c r="I104" s="95"/>
      <c r="J104" s="95"/>
      <c r="K104" s="274" t="s">
        <v>179</v>
      </c>
    </row>
    <row r="105" spans="1:11" s="91" customFormat="1" ht="22.5">
      <c r="A105" s="7" t="s">
        <v>180</v>
      </c>
      <c r="B105" s="44" t="s">
        <v>163</v>
      </c>
      <c r="C105" s="92"/>
      <c r="D105" s="18" t="s">
        <v>15</v>
      </c>
      <c r="E105" s="93">
        <v>44462.5</v>
      </c>
      <c r="F105" s="86">
        <v>102</v>
      </c>
      <c r="G105" s="11">
        <v>389640</v>
      </c>
      <c r="H105" s="95"/>
      <c r="I105" s="95"/>
      <c r="J105" s="95"/>
      <c r="K105" s="274"/>
    </row>
    <row r="106" spans="1:11" s="91" customFormat="1" ht="11.25">
      <c r="A106" s="7" t="s">
        <v>181</v>
      </c>
      <c r="B106" s="44" t="s">
        <v>163</v>
      </c>
      <c r="C106" s="92"/>
      <c r="D106" s="18" t="s">
        <v>15</v>
      </c>
      <c r="E106" s="93">
        <v>17371.12</v>
      </c>
      <c r="F106" s="86">
        <v>16.6</v>
      </c>
      <c r="G106" s="11">
        <v>46480</v>
      </c>
      <c r="H106" s="95"/>
      <c r="I106" s="95"/>
      <c r="J106" s="95"/>
      <c r="K106" s="274"/>
    </row>
    <row r="107" spans="1:11" s="91" customFormat="1" ht="11.25">
      <c r="A107" s="7" t="s">
        <v>162</v>
      </c>
      <c r="B107" s="44" t="s">
        <v>163</v>
      </c>
      <c r="C107" s="92"/>
      <c r="D107" s="18" t="s">
        <v>15</v>
      </c>
      <c r="E107" s="93">
        <v>21469.3</v>
      </c>
      <c r="F107" s="86">
        <v>44.86</v>
      </c>
      <c r="G107" s="11">
        <v>125608</v>
      </c>
      <c r="H107" s="95"/>
      <c r="I107" s="95"/>
      <c r="J107" s="95"/>
      <c r="K107" s="274" t="s">
        <v>179</v>
      </c>
    </row>
    <row r="108" spans="1:11" s="91" customFormat="1" ht="11.25">
      <c r="A108" s="7" t="s">
        <v>182</v>
      </c>
      <c r="B108" s="44" t="s">
        <v>163</v>
      </c>
      <c r="C108" s="92"/>
      <c r="D108" s="18" t="s">
        <v>15</v>
      </c>
      <c r="E108" s="93">
        <v>741.52</v>
      </c>
      <c r="F108" s="86">
        <v>5</v>
      </c>
      <c r="G108" s="11">
        <f>SUM(F108*3520)</f>
        <v>17600</v>
      </c>
      <c r="H108" s="95"/>
      <c r="I108" s="95"/>
      <c r="J108" s="95"/>
      <c r="K108" s="274"/>
    </row>
    <row r="109" spans="1:11" s="91" customFormat="1" ht="11.25">
      <c r="A109" s="7" t="s">
        <v>183</v>
      </c>
      <c r="B109" s="44" t="s">
        <v>163</v>
      </c>
      <c r="C109" s="92"/>
      <c r="D109" s="18" t="s">
        <v>15</v>
      </c>
      <c r="E109" s="93">
        <v>741.52</v>
      </c>
      <c r="F109" s="86">
        <v>5</v>
      </c>
      <c r="G109" s="11">
        <f>SUM(F109*3520)</f>
        <v>17600</v>
      </c>
      <c r="H109" s="95"/>
      <c r="I109" s="95"/>
      <c r="J109" s="95"/>
      <c r="K109" s="274" t="s">
        <v>166</v>
      </c>
    </row>
    <row r="110" spans="1:11" s="91" customFormat="1" ht="11.25">
      <c r="A110" s="7" t="s">
        <v>184</v>
      </c>
      <c r="B110" s="44" t="s">
        <v>163</v>
      </c>
      <c r="C110" s="92"/>
      <c r="D110" s="18" t="s">
        <v>15</v>
      </c>
      <c r="E110" s="93">
        <v>7645.29</v>
      </c>
      <c r="F110" s="86">
        <v>25.8</v>
      </c>
      <c r="G110" s="11">
        <v>72240</v>
      </c>
      <c r="H110" s="95"/>
      <c r="I110" s="95"/>
      <c r="J110" s="95"/>
      <c r="K110" s="274"/>
    </row>
    <row r="111" spans="1:11" s="91" customFormat="1" ht="11.25">
      <c r="A111" s="7" t="s">
        <v>185</v>
      </c>
      <c r="B111" s="44" t="s">
        <v>163</v>
      </c>
      <c r="C111" s="92"/>
      <c r="D111" s="18" t="s">
        <v>15</v>
      </c>
      <c r="E111" s="93">
        <v>7645.29</v>
      </c>
      <c r="F111" s="86">
        <v>25.8</v>
      </c>
      <c r="G111" s="11">
        <v>72240</v>
      </c>
      <c r="H111" s="95"/>
      <c r="I111" s="95"/>
      <c r="J111" s="95"/>
      <c r="K111" s="274"/>
    </row>
    <row r="112" spans="1:11" s="91" customFormat="1" ht="11.25">
      <c r="A112" s="7" t="s">
        <v>186</v>
      </c>
      <c r="B112" s="44" t="s">
        <v>163</v>
      </c>
      <c r="C112" s="92"/>
      <c r="D112" s="18" t="s">
        <v>15</v>
      </c>
      <c r="E112" s="93">
        <v>7645.29</v>
      </c>
      <c r="F112" s="86">
        <v>25.8</v>
      </c>
      <c r="G112" s="11">
        <v>72240</v>
      </c>
      <c r="H112" s="95"/>
      <c r="I112" s="95"/>
      <c r="J112" s="95"/>
      <c r="K112" s="274" t="s">
        <v>166</v>
      </c>
    </row>
    <row r="113" spans="1:11" s="91" customFormat="1" ht="11.25">
      <c r="A113" s="7" t="s">
        <v>187</v>
      </c>
      <c r="B113" s="44" t="s">
        <v>163</v>
      </c>
      <c r="C113" s="92"/>
      <c r="D113" s="18" t="s">
        <v>15</v>
      </c>
      <c r="E113" s="93">
        <v>7645.29</v>
      </c>
      <c r="F113" s="86">
        <v>25.8</v>
      </c>
      <c r="G113" s="11">
        <v>72240</v>
      </c>
      <c r="H113" s="95"/>
      <c r="I113" s="95"/>
      <c r="J113" s="95"/>
      <c r="K113" s="274" t="s">
        <v>166</v>
      </c>
    </row>
    <row r="114" spans="1:11" s="91" customFormat="1" ht="11.25">
      <c r="A114" s="7" t="s">
        <v>188</v>
      </c>
      <c r="B114" s="44" t="s">
        <v>163</v>
      </c>
      <c r="C114" s="92"/>
      <c r="D114" s="18" t="s">
        <v>15</v>
      </c>
      <c r="E114" s="93">
        <v>7645.29</v>
      </c>
      <c r="F114" s="86">
        <v>25.8</v>
      </c>
      <c r="G114" s="11">
        <v>72240</v>
      </c>
      <c r="H114" s="95"/>
      <c r="I114" s="95"/>
      <c r="J114" s="95"/>
      <c r="K114" s="274" t="s">
        <v>166</v>
      </c>
    </row>
    <row r="115" spans="1:11" s="91" customFormat="1" ht="11.25">
      <c r="A115" s="7" t="s">
        <v>189</v>
      </c>
      <c r="B115" s="44" t="s">
        <v>163</v>
      </c>
      <c r="C115" s="92"/>
      <c r="D115" s="18" t="s">
        <v>15</v>
      </c>
      <c r="E115" s="93">
        <v>7645.29</v>
      </c>
      <c r="F115" s="86">
        <v>25.8</v>
      </c>
      <c r="G115" s="11">
        <v>72240</v>
      </c>
      <c r="H115" s="95"/>
      <c r="I115" s="95"/>
      <c r="J115" s="95"/>
      <c r="K115" s="274" t="s">
        <v>166</v>
      </c>
    </row>
    <row r="116" spans="1:11" s="91" customFormat="1" ht="11.25">
      <c r="A116" s="7" t="s">
        <v>190</v>
      </c>
      <c r="B116" s="44" t="s">
        <v>163</v>
      </c>
      <c r="C116" s="92"/>
      <c r="D116" s="18" t="s">
        <v>15</v>
      </c>
      <c r="E116" s="93">
        <v>38587.5</v>
      </c>
      <c r="F116" s="86">
        <v>102</v>
      </c>
      <c r="G116" s="11">
        <v>137700</v>
      </c>
      <c r="H116" s="95"/>
      <c r="I116" s="95"/>
      <c r="J116" s="95"/>
      <c r="K116" s="274" t="s">
        <v>166</v>
      </c>
    </row>
    <row r="117" spans="1:11" s="91" customFormat="1" ht="11.25">
      <c r="A117" s="7" t="s">
        <v>191</v>
      </c>
      <c r="B117" s="44" t="s">
        <v>163</v>
      </c>
      <c r="C117" s="92"/>
      <c r="D117" s="18" t="s">
        <v>15</v>
      </c>
      <c r="E117" s="93">
        <v>24342.75</v>
      </c>
      <c r="F117" s="86">
        <v>26</v>
      </c>
      <c r="G117" s="11">
        <v>72800</v>
      </c>
      <c r="H117" s="95"/>
      <c r="I117" s="95"/>
      <c r="J117" s="95"/>
      <c r="K117" s="274" t="s">
        <v>166</v>
      </c>
    </row>
    <row r="118" spans="1:11" s="91" customFormat="1" ht="11.25">
      <c r="A118" s="7" t="s">
        <v>191</v>
      </c>
      <c r="B118" s="44" t="s">
        <v>163</v>
      </c>
      <c r="C118" s="92"/>
      <c r="D118" s="18" t="s">
        <v>15</v>
      </c>
      <c r="E118" s="93">
        <v>24342.75</v>
      </c>
      <c r="F118" s="86">
        <v>26</v>
      </c>
      <c r="G118" s="11">
        <v>72800</v>
      </c>
      <c r="H118" s="95"/>
      <c r="I118" s="95"/>
      <c r="J118" s="95"/>
      <c r="K118" s="274"/>
    </row>
    <row r="119" spans="1:11" s="91" customFormat="1" ht="11.25">
      <c r="A119" s="7" t="s">
        <v>191</v>
      </c>
      <c r="B119" s="44" t="s">
        <v>163</v>
      </c>
      <c r="C119" s="92"/>
      <c r="D119" s="18" t="s">
        <v>15</v>
      </c>
      <c r="E119" s="93">
        <v>24342.75</v>
      </c>
      <c r="F119" s="86">
        <v>26</v>
      </c>
      <c r="G119" s="11">
        <v>72800</v>
      </c>
      <c r="H119" s="95"/>
      <c r="I119" s="95"/>
      <c r="J119" s="95"/>
      <c r="K119" s="274" t="s">
        <v>166</v>
      </c>
    </row>
    <row r="120" spans="1:11" s="91" customFormat="1" ht="11.25">
      <c r="A120" s="7" t="s">
        <v>191</v>
      </c>
      <c r="B120" s="44" t="s">
        <v>163</v>
      </c>
      <c r="C120" s="92"/>
      <c r="D120" s="18" t="s">
        <v>15</v>
      </c>
      <c r="E120" s="93">
        <v>24342.75</v>
      </c>
      <c r="F120" s="86">
        <v>26</v>
      </c>
      <c r="G120" s="11">
        <v>72800</v>
      </c>
      <c r="H120" s="95"/>
      <c r="I120" s="95"/>
      <c r="J120" s="95"/>
      <c r="K120" s="274" t="s">
        <v>166</v>
      </c>
    </row>
    <row r="121" spans="1:11" s="91" customFormat="1" ht="11.25">
      <c r="A121" s="7" t="s">
        <v>191</v>
      </c>
      <c r="B121" s="44" t="s">
        <v>163</v>
      </c>
      <c r="C121" s="92"/>
      <c r="D121" s="18" t="s">
        <v>15</v>
      </c>
      <c r="E121" s="93">
        <v>24342.75</v>
      </c>
      <c r="F121" s="86">
        <v>26</v>
      </c>
      <c r="G121" s="11">
        <v>72800</v>
      </c>
      <c r="H121" s="95"/>
      <c r="I121" s="95"/>
      <c r="J121" s="95"/>
      <c r="K121" s="274" t="s">
        <v>166</v>
      </c>
    </row>
    <row r="122" spans="1:11" s="91" customFormat="1" ht="11.25">
      <c r="A122" s="7" t="s">
        <v>192</v>
      </c>
      <c r="B122" s="44" t="s">
        <v>163</v>
      </c>
      <c r="C122" s="92"/>
      <c r="D122" s="18" t="s">
        <v>15</v>
      </c>
      <c r="E122" s="93">
        <v>66000</v>
      </c>
      <c r="F122" s="86">
        <v>150</v>
      </c>
      <c r="G122" s="11">
        <v>90000</v>
      </c>
      <c r="H122" s="95"/>
      <c r="I122" s="95"/>
      <c r="J122" s="95"/>
      <c r="K122" s="274" t="s">
        <v>166</v>
      </c>
    </row>
    <row r="123" spans="1:11" s="91" customFormat="1" ht="11.25">
      <c r="A123" s="7" t="s">
        <v>193</v>
      </c>
      <c r="B123" s="44" t="s">
        <v>163</v>
      </c>
      <c r="C123" s="92"/>
      <c r="D123" s="18" t="s">
        <v>15</v>
      </c>
      <c r="E123" s="93">
        <v>197459.16</v>
      </c>
      <c r="F123" s="96"/>
      <c r="G123" s="11">
        <f>SUM(F123*3520)</f>
        <v>0</v>
      </c>
      <c r="H123" s="95"/>
      <c r="I123" s="95"/>
      <c r="J123" s="95"/>
      <c r="K123" s="274" t="s">
        <v>166</v>
      </c>
    </row>
    <row r="124" spans="1:11" s="91" customFormat="1" ht="11.25">
      <c r="A124" s="7" t="s">
        <v>194</v>
      </c>
      <c r="B124" s="44" t="s">
        <v>163</v>
      </c>
      <c r="C124" s="92"/>
      <c r="D124" s="18" t="s">
        <v>15</v>
      </c>
      <c r="E124" s="93">
        <v>8481.6</v>
      </c>
      <c r="F124" s="86">
        <v>499</v>
      </c>
      <c r="G124" s="11">
        <v>74850</v>
      </c>
      <c r="H124" s="95"/>
      <c r="I124" s="95"/>
      <c r="J124" s="95"/>
      <c r="K124" s="274"/>
    </row>
    <row r="125" spans="1:11" s="91" customFormat="1" ht="11.25">
      <c r="A125" s="7" t="s">
        <v>195</v>
      </c>
      <c r="B125" s="44" t="s">
        <v>163</v>
      </c>
      <c r="C125" s="92"/>
      <c r="D125" s="18" t="s">
        <v>15</v>
      </c>
      <c r="E125" s="93">
        <v>39171.6</v>
      </c>
      <c r="F125" s="86">
        <v>1042</v>
      </c>
      <c r="G125" s="11">
        <v>156300</v>
      </c>
      <c r="H125" s="95"/>
      <c r="I125" s="95"/>
      <c r="J125" s="95"/>
      <c r="K125" s="274"/>
    </row>
    <row r="126" spans="1:11" s="91" customFormat="1" ht="11.25">
      <c r="A126" s="7" t="s">
        <v>196</v>
      </c>
      <c r="B126" s="44" t="s">
        <v>163</v>
      </c>
      <c r="C126" s="92"/>
      <c r="D126" s="18" t="s">
        <v>15</v>
      </c>
      <c r="E126" s="93">
        <v>187612</v>
      </c>
      <c r="F126" s="86">
        <v>3783</v>
      </c>
      <c r="G126" s="11">
        <v>832260</v>
      </c>
      <c r="H126" s="95"/>
      <c r="I126" s="95"/>
      <c r="J126" s="95"/>
      <c r="K126" s="274"/>
    </row>
    <row r="127" spans="1:11" s="91" customFormat="1" ht="11.25">
      <c r="A127" s="7" t="s">
        <v>197</v>
      </c>
      <c r="B127" s="44" t="s">
        <v>163</v>
      </c>
      <c r="C127" s="92"/>
      <c r="D127" s="18" t="s">
        <v>15</v>
      </c>
      <c r="E127" s="93">
        <v>2405.6</v>
      </c>
      <c r="F127" s="96"/>
      <c r="G127" s="11">
        <f>SUM(F127*3520)</f>
        <v>0</v>
      </c>
      <c r="H127" s="95"/>
      <c r="I127" s="95"/>
      <c r="J127" s="95"/>
      <c r="K127" s="274"/>
    </row>
    <row r="128" spans="1:11" s="91" customFormat="1" ht="11.25">
      <c r="A128" s="7" t="s">
        <v>198</v>
      </c>
      <c r="B128" s="44" t="s">
        <v>163</v>
      </c>
      <c r="C128" s="92"/>
      <c r="D128" s="18" t="s">
        <v>15</v>
      </c>
      <c r="E128" s="93">
        <v>16256.4</v>
      </c>
      <c r="F128" s="86">
        <v>553</v>
      </c>
      <c r="G128" s="11">
        <v>60830</v>
      </c>
      <c r="H128" s="95"/>
      <c r="I128" s="95"/>
      <c r="J128" s="95"/>
      <c r="K128" s="274"/>
    </row>
    <row r="129" spans="1:11" s="91" customFormat="1" ht="11.25">
      <c r="A129" s="7" t="s">
        <v>199</v>
      </c>
      <c r="B129" s="44" t="s">
        <v>163</v>
      </c>
      <c r="C129" s="92"/>
      <c r="D129" s="18" t="s">
        <v>15</v>
      </c>
      <c r="E129" s="93">
        <v>9092</v>
      </c>
      <c r="F129" s="96"/>
      <c r="G129" s="11">
        <f aca="true" t="shared" si="1" ref="G129:G135">SUM(F129*3520)</f>
        <v>0</v>
      </c>
      <c r="H129" s="95"/>
      <c r="I129" s="95"/>
      <c r="J129" s="95"/>
      <c r="K129" s="274"/>
    </row>
    <row r="130" spans="1:11" s="91" customFormat="1" ht="11.25">
      <c r="A130" s="7" t="s">
        <v>200</v>
      </c>
      <c r="B130" s="44" t="s">
        <v>163</v>
      </c>
      <c r="C130" s="92"/>
      <c r="D130" s="18" t="s">
        <v>15</v>
      </c>
      <c r="E130" s="93">
        <v>289046.75</v>
      </c>
      <c r="F130" s="96"/>
      <c r="G130" s="11">
        <f t="shared" si="1"/>
        <v>0</v>
      </c>
      <c r="H130" s="95"/>
      <c r="I130" s="95"/>
      <c r="J130" s="95"/>
      <c r="K130" s="274"/>
    </row>
    <row r="131" spans="1:11" s="91" customFormat="1" ht="11.25">
      <c r="A131" s="7" t="s">
        <v>201</v>
      </c>
      <c r="B131" s="44" t="s">
        <v>163</v>
      </c>
      <c r="C131" s="92"/>
      <c r="D131" s="18" t="s">
        <v>15</v>
      </c>
      <c r="E131" s="93">
        <v>385097.63</v>
      </c>
      <c r="F131" s="96"/>
      <c r="G131" s="11">
        <f t="shared" si="1"/>
        <v>0</v>
      </c>
      <c r="H131" s="95"/>
      <c r="I131" s="95"/>
      <c r="J131" s="95"/>
      <c r="K131" s="274"/>
    </row>
    <row r="132" spans="1:11" s="91" customFormat="1" ht="11.25">
      <c r="A132" s="7" t="s">
        <v>199</v>
      </c>
      <c r="B132" s="44" t="s">
        <v>163</v>
      </c>
      <c r="C132" s="92"/>
      <c r="D132" s="18" t="s">
        <v>15</v>
      </c>
      <c r="E132" s="93">
        <v>5682.5</v>
      </c>
      <c r="F132" s="96"/>
      <c r="G132" s="11">
        <f t="shared" si="1"/>
        <v>0</v>
      </c>
      <c r="H132" s="95"/>
      <c r="I132" s="95"/>
      <c r="J132" s="95"/>
      <c r="K132" s="274"/>
    </row>
    <row r="133" spans="1:11" s="91" customFormat="1" ht="11.25">
      <c r="A133" s="7" t="s">
        <v>202</v>
      </c>
      <c r="B133" s="44" t="s">
        <v>163</v>
      </c>
      <c r="C133" s="92"/>
      <c r="D133" s="18" t="s">
        <v>15</v>
      </c>
      <c r="E133" s="93">
        <v>170608.19</v>
      </c>
      <c r="F133" s="96"/>
      <c r="G133" s="11">
        <f t="shared" si="1"/>
        <v>0</v>
      </c>
      <c r="H133" s="95"/>
      <c r="I133" s="95"/>
      <c r="J133" s="95"/>
      <c r="K133" s="274"/>
    </row>
    <row r="134" spans="1:11" s="91" customFormat="1" ht="11.25">
      <c r="A134" s="7" t="s">
        <v>203</v>
      </c>
      <c r="B134" s="44" t="s">
        <v>163</v>
      </c>
      <c r="C134" s="92"/>
      <c r="D134" s="18" t="s">
        <v>15</v>
      </c>
      <c r="E134" s="93">
        <v>26520</v>
      </c>
      <c r="F134" s="96"/>
      <c r="G134" s="11">
        <f t="shared" si="1"/>
        <v>0</v>
      </c>
      <c r="H134" s="95"/>
      <c r="I134" s="95"/>
      <c r="J134" s="95"/>
      <c r="K134" s="274"/>
    </row>
    <row r="135" spans="1:11" s="91" customFormat="1" ht="11.25">
      <c r="A135" s="7" t="s">
        <v>204</v>
      </c>
      <c r="B135" s="44" t="s">
        <v>163</v>
      </c>
      <c r="C135" s="92"/>
      <c r="D135" s="18" t="s">
        <v>15</v>
      </c>
      <c r="E135" s="93">
        <v>72829</v>
      </c>
      <c r="F135" s="96"/>
      <c r="G135" s="11">
        <f t="shared" si="1"/>
        <v>0</v>
      </c>
      <c r="H135" s="95"/>
      <c r="I135" s="95"/>
      <c r="J135" s="95"/>
      <c r="K135" s="274"/>
    </row>
    <row r="136" spans="1:11" s="91" customFormat="1" ht="22.5">
      <c r="A136" s="7" t="s">
        <v>205</v>
      </c>
      <c r="B136" s="44" t="s">
        <v>137</v>
      </c>
      <c r="C136" s="92">
        <v>2010</v>
      </c>
      <c r="D136" s="18" t="s">
        <v>15</v>
      </c>
      <c r="E136" s="93">
        <v>121277.47</v>
      </c>
      <c r="F136" s="96"/>
      <c r="G136" s="11">
        <v>0</v>
      </c>
      <c r="H136" s="95"/>
      <c r="I136" s="95"/>
      <c r="J136" s="95"/>
      <c r="K136" s="274"/>
    </row>
    <row r="137" spans="1:11" s="91" customFormat="1" ht="11.25">
      <c r="A137" s="7" t="s">
        <v>206</v>
      </c>
      <c r="B137" s="44" t="s">
        <v>163</v>
      </c>
      <c r="C137" s="92"/>
      <c r="D137" s="18" t="s">
        <v>146</v>
      </c>
      <c r="E137" s="93">
        <v>136437.5</v>
      </c>
      <c r="F137" s="96"/>
      <c r="G137" s="11"/>
      <c r="H137" s="95"/>
      <c r="I137" s="95"/>
      <c r="J137" s="95"/>
      <c r="K137" s="274"/>
    </row>
    <row r="138" spans="1:11" s="91" customFormat="1" ht="11.25">
      <c r="A138" s="7" t="s">
        <v>207</v>
      </c>
      <c r="B138" s="44" t="s">
        <v>208</v>
      </c>
      <c r="C138" s="92"/>
      <c r="D138" s="18"/>
      <c r="E138" s="93">
        <v>12375</v>
      </c>
      <c r="F138" s="96"/>
      <c r="G138" s="11"/>
      <c r="H138" s="95"/>
      <c r="I138" s="95"/>
      <c r="J138" s="95"/>
      <c r="K138" s="274"/>
    </row>
    <row r="139" spans="1:11" s="91" customFormat="1" ht="56.25">
      <c r="A139" s="7" t="s">
        <v>546</v>
      </c>
      <c r="B139" s="44" t="s">
        <v>145</v>
      </c>
      <c r="C139" s="92">
        <v>1970</v>
      </c>
      <c r="D139" s="18" t="s">
        <v>146</v>
      </c>
      <c r="E139" s="93">
        <v>1260</v>
      </c>
      <c r="F139" s="281">
        <v>10.96</v>
      </c>
      <c r="G139" s="11"/>
      <c r="H139" s="282" t="s">
        <v>147</v>
      </c>
      <c r="I139" s="95"/>
      <c r="J139" s="283" t="s">
        <v>547</v>
      </c>
      <c r="K139" s="274"/>
    </row>
    <row r="140" spans="1:11" s="91" customFormat="1" ht="11.25">
      <c r="A140" s="7" t="s">
        <v>548</v>
      </c>
      <c r="B140" s="44" t="s">
        <v>163</v>
      </c>
      <c r="C140" s="92">
        <v>2012</v>
      </c>
      <c r="D140" s="18" t="s">
        <v>15</v>
      </c>
      <c r="E140" s="93">
        <v>66590</v>
      </c>
      <c r="F140" s="281"/>
      <c r="G140" s="11"/>
      <c r="H140" s="282"/>
      <c r="I140" s="95"/>
      <c r="J140" s="283"/>
      <c r="K140" s="274"/>
    </row>
    <row r="141" spans="1:11" s="91" customFormat="1" ht="15">
      <c r="A141" s="190"/>
      <c r="B141" s="191"/>
      <c r="C141" s="191"/>
      <c r="D141" s="181" t="s">
        <v>503</v>
      </c>
      <c r="E141" s="217">
        <f>SUM(E130:E139,E128,E124,E91)</f>
        <v>1269411.4000000001</v>
      </c>
      <c r="F141" s="218"/>
      <c r="G141" s="217">
        <f>SUM(G81:G139)</f>
        <v>48796862</v>
      </c>
      <c r="H141" s="191"/>
      <c r="I141" s="191"/>
      <c r="J141" s="191"/>
      <c r="K141" s="192"/>
    </row>
    <row r="143" spans="1:6" s="193" customFormat="1" ht="15">
      <c r="A143" s="590" t="s">
        <v>248</v>
      </c>
      <c r="B143" s="591"/>
      <c r="C143" s="591"/>
      <c r="D143" s="591"/>
      <c r="E143" s="591"/>
      <c r="F143" s="199"/>
    </row>
    <row r="144" spans="1:11" ht="56.25">
      <c r="A144" s="3" t="s">
        <v>210</v>
      </c>
      <c r="B144" s="30" t="s">
        <v>211</v>
      </c>
      <c r="C144" s="234">
        <v>1965</v>
      </c>
      <c r="D144" s="234" t="s">
        <v>92</v>
      </c>
      <c r="E144" s="148">
        <v>372024.77</v>
      </c>
      <c r="F144" s="289">
        <v>1946.29</v>
      </c>
      <c r="G144" s="290">
        <v>7434827</v>
      </c>
      <c r="H144" s="291" t="s">
        <v>212</v>
      </c>
      <c r="I144" s="291" t="s">
        <v>213</v>
      </c>
      <c r="J144" s="207" t="s">
        <v>214</v>
      </c>
      <c r="K144" s="148" t="s">
        <v>215</v>
      </c>
    </row>
    <row r="145" spans="1:11" ht="57" customHeight="1">
      <c r="A145" s="7" t="s">
        <v>216</v>
      </c>
      <c r="B145" s="30" t="s">
        <v>211</v>
      </c>
      <c r="C145" s="49">
        <v>1959</v>
      </c>
      <c r="D145" s="49" t="s">
        <v>92</v>
      </c>
      <c r="E145" s="11">
        <v>522420.51</v>
      </c>
      <c r="F145" s="206">
        <v>550</v>
      </c>
      <c r="G145" s="208">
        <v>2101000</v>
      </c>
      <c r="H145" s="207" t="s">
        <v>217</v>
      </c>
      <c r="I145" s="207" t="s">
        <v>218</v>
      </c>
      <c r="J145" s="207" t="s">
        <v>219</v>
      </c>
      <c r="K145" s="148" t="s">
        <v>215</v>
      </c>
    </row>
    <row r="146" spans="1:11" ht="45">
      <c r="A146" s="7" t="s">
        <v>220</v>
      </c>
      <c r="B146" s="30" t="s">
        <v>211</v>
      </c>
      <c r="C146" s="49">
        <v>2003</v>
      </c>
      <c r="D146" s="49" t="s">
        <v>92</v>
      </c>
      <c r="E146" s="11">
        <v>4342905.28</v>
      </c>
      <c r="F146" s="206">
        <v>1401.47</v>
      </c>
      <c r="G146" s="208">
        <v>4905145</v>
      </c>
      <c r="H146" s="207" t="s">
        <v>221</v>
      </c>
      <c r="I146" s="207"/>
      <c r="J146" s="207" t="s">
        <v>222</v>
      </c>
      <c r="K146" s="148" t="s">
        <v>215</v>
      </c>
    </row>
    <row r="147" spans="1:11" ht="22.5">
      <c r="A147" s="7" t="s">
        <v>223</v>
      </c>
      <c r="B147" s="44" t="s">
        <v>224</v>
      </c>
      <c r="C147" s="49">
        <v>1959</v>
      </c>
      <c r="D147" s="49" t="s">
        <v>92</v>
      </c>
      <c r="E147" s="11">
        <v>382203.94</v>
      </c>
      <c r="F147" s="206">
        <v>1455</v>
      </c>
      <c r="G147" s="208">
        <v>5353615</v>
      </c>
      <c r="H147" s="207" t="s">
        <v>63</v>
      </c>
      <c r="I147" s="207" t="s">
        <v>225</v>
      </c>
      <c r="J147" s="207" t="s">
        <v>226</v>
      </c>
      <c r="K147" s="209"/>
    </row>
    <row r="148" spans="1:11" ht="33.75">
      <c r="A148" s="7" t="s">
        <v>227</v>
      </c>
      <c r="B148" s="44" t="s">
        <v>228</v>
      </c>
      <c r="C148" s="49">
        <v>1959</v>
      </c>
      <c r="D148" s="49" t="s">
        <v>92</v>
      </c>
      <c r="E148" s="11">
        <v>387583.46</v>
      </c>
      <c r="F148" s="206">
        <v>772</v>
      </c>
      <c r="G148" s="208">
        <v>2949040</v>
      </c>
      <c r="H148" s="207" t="s">
        <v>229</v>
      </c>
      <c r="I148" s="207" t="s">
        <v>230</v>
      </c>
      <c r="J148" s="207" t="s">
        <v>231</v>
      </c>
      <c r="K148" s="209"/>
    </row>
    <row r="149" spans="1:11" ht="22.5">
      <c r="A149" s="7" t="s">
        <v>84</v>
      </c>
      <c r="B149" s="30" t="s">
        <v>232</v>
      </c>
      <c r="C149" s="49">
        <v>1965</v>
      </c>
      <c r="D149" s="49" t="s">
        <v>92</v>
      </c>
      <c r="E149" s="11">
        <v>7305.21</v>
      </c>
      <c r="F149" s="206">
        <v>170</v>
      </c>
      <c r="G149" s="208">
        <v>229500</v>
      </c>
      <c r="H149" s="207" t="s">
        <v>63</v>
      </c>
      <c r="I149" s="207" t="s">
        <v>233</v>
      </c>
      <c r="J149" s="207" t="s">
        <v>234</v>
      </c>
      <c r="K149" s="209"/>
    </row>
    <row r="150" spans="1:11" ht="22.5">
      <c r="A150" s="7" t="s">
        <v>235</v>
      </c>
      <c r="B150" s="30" t="s">
        <v>211</v>
      </c>
      <c r="C150" s="49">
        <v>1965</v>
      </c>
      <c r="D150" s="49" t="s">
        <v>92</v>
      </c>
      <c r="E150" s="11">
        <v>49967.67</v>
      </c>
      <c r="F150" s="210" t="s">
        <v>236</v>
      </c>
      <c r="G150" s="208">
        <v>783100</v>
      </c>
      <c r="H150" s="207" t="s">
        <v>237</v>
      </c>
      <c r="I150" s="207" t="s">
        <v>233</v>
      </c>
      <c r="J150" s="207" t="s">
        <v>18</v>
      </c>
      <c r="K150" s="44" t="s">
        <v>238</v>
      </c>
    </row>
    <row r="151" spans="1:11" ht="11.25">
      <c r="A151" s="7" t="s">
        <v>239</v>
      </c>
      <c r="B151" s="30" t="s">
        <v>211</v>
      </c>
      <c r="C151" s="49">
        <v>1965</v>
      </c>
      <c r="D151" s="49" t="s">
        <v>92</v>
      </c>
      <c r="E151" s="11">
        <v>11626.34</v>
      </c>
      <c r="F151" s="210" t="s">
        <v>240</v>
      </c>
      <c r="G151" s="208"/>
      <c r="H151" s="207" t="s">
        <v>241</v>
      </c>
      <c r="I151" s="207" t="s">
        <v>241</v>
      </c>
      <c r="J151" s="207" t="s">
        <v>241</v>
      </c>
      <c r="K151" s="44" t="s">
        <v>238</v>
      </c>
    </row>
    <row r="152" spans="1:11" ht="11.25">
      <c r="A152" s="7" t="s">
        <v>242</v>
      </c>
      <c r="B152" s="30" t="s">
        <v>211</v>
      </c>
      <c r="C152" s="49">
        <v>1965</v>
      </c>
      <c r="D152" s="49" t="s">
        <v>92</v>
      </c>
      <c r="E152" s="11">
        <v>4755.04</v>
      </c>
      <c r="F152" s="210">
        <v>80</v>
      </c>
      <c r="G152" s="208"/>
      <c r="H152" s="207" t="s">
        <v>63</v>
      </c>
      <c r="I152" s="207" t="s">
        <v>243</v>
      </c>
      <c r="J152" s="207"/>
      <c r="K152" s="209"/>
    </row>
    <row r="153" spans="1:11" ht="45">
      <c r="A153" s="7" t="s">
        <v>244</v>
      </c>
      <c r="B153" s="30" t="s">
        <v>211</v>
      </c>
      <c r="C153" s="49">
        <v>1965</v>
      </c>
      <c r="D153" s="49" t="s">
        <v>92</v>
      </c>
      <c r="E153" s="11">
        <v>84301.8</v>
      </c>
      <c r="F153" s="210">
        <v>234.7</v>
      </c>
      <c r="G153" s="208">
        <v>942394</v>
      </c>
      <c r="H153" s="207" t="s">
        <v>245</v>
      </c>
      <c r="I153" s="207"/>
      <c r="J153" s="207" t="s">
        <v>246</v>
      </c>
      <c r="K153" s="209"/>
    </row>
    <row r="154" spans="1:11" ht="22.5">
      <c r="A154" s="7" t="s">
        <v>247</v>
      </c>
      <c r="B154" s="30" t="s">
        <v>211</v>
      </c>
      <c r="C154" s="49">
        <v>1965</v>
      </c>
      <c r="D154" s="49" t="s">
        <v>92</v>
      </c>
      <c r="E154" s="11">
        <v>896.08</v>
      </c>
      <c r="F154" s="210">
        <v>12</v>
      </c>
      <c r="G154" s="208">
        <v>18000</v>
      </c>
      <c r="H154" s="207" t="s">
        <v>63</v>
      </c>
      <c r="I154" s="207" t="s">
        <v>243</v>
      </c>
      <c r="J154" s="207" t="s">
        <v>64</v>
      </c>
      <c r="K154" s="209"/>
    </row>
    <row r="155" spans="1:11" ht="11.25">
      <c r="A155" s="292"/>
      <c r="B155" s="212"/>
      <c r="C155" s="212"/>
      <c r="D155" s="212" t="s">
        <v>40</v>
      </c>
      <c r="E155" s="293"/>
      <c r="F155" s="213"/>
      <c r="G155" s="208">
        <f>SUM(G144:G154)</f>
        <v>24716621</v>
      </c>
      <c r="H155" s="214"/>
      <c r="I155" s="214"/>
      <c r="J155" s="207"/>
      <c r="K155" s="209"/>
    </row>
    <row r="157" spans="4:7" ht="15">
      <c r="D157" s="181" t="s">
        <v>503</v>
      </c>
      <c r="E157" s="183">
        <f>SUM(E152)</f>
        <v>4755.04</v>
      </c>
      <c r="G157" s="183">
        <f>SUM(G144:G154)</f>
        <v>24716621</v>
      </c>
    </row>
    <row r="158" spans="5:7" ht="15">
      <c r="E158" s="215"/>
      <c r="G158" s="216"/>
    </row>
    <row r="159" spans="2:9" ht="12" thickBot="1">
      <c r="B159" s="256"/>
      <c r="C159" s="256"/>
      <c r="D159" s="256"/>
      <c r="E159" s="257" t="s">
        <v>505</v>
      </c>
      <c r="F159" s="258"/>
      <c r="G159" s="259" t="s">
        <v>506</v>
      </c>
      <c r="H159" s="256"/>
      <c r="I159" s="257" t="s">
        <v>507</v>
      </c>
    </row>
    <row r="160" spans="2:9" ht="18.75" thickBot="1">
      <c r="B160" s="585" t="s">
        <v>504</v>
      </c>
      <c r="C160" s="585"/>
      <c r="D160" s="586"/>
      <c r="E160" s="260">
        <f>SUM(E157,E141,E37)</f>
        <v>1459162.4400000002</v>
      </c>
      <c r="F160" s="258"/>
      <c r="G160" s="260">
        <f>SUM(G157,G141,G78,G71,G59,G54,G45,G37,G14)</f>
        <v>154889645.55</v>
      </c>
      <c r="H160" s="256"/>
      <c r="I160" s="260">
        <f>SUM(E160:G160)</f>
        <v>156348807.99</v>
      </c>
    </row>
  </sheetData>
  <sheetProtection/>
  <mergeCells count="14">
    <mergeCell ref="H1:J1"/>
    <mergeCell ref="K1:K2"/>
    <mergeCell ref="A3:K3"/>
    <mergeCell ref="A39:E39"/>
    <mergeCell ref="A16:E16"/>
    <mergeCell ref="K17:K31"/>
    <mergeCell ref="A1:G1"/>
    <mergeCell ref="B160:D160"/>
    <mergeCell ref="A47:E47"/>
    <mergeCell ref="A56:E56"/>
    <mergeCell ref="A61:E61"/>
    <mergeCell ref="A73:E73"/>
    <mergeCell ref="A80:E80"/>
    <mergeCell ref="A143:E143"/>
  </mergeCells>
  <printOptions/>
  <pageMargins left="0.7" right="0.7" top="0.75" bottom="0.75" header="0.3" footer="0.3"/>
  <pageSetup horizontalDpi="600" verticalDpi="600" orientation="landscape" paperSize="9" scale="47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0"/>
  <sheetViews>
    <sheetView zoomScale="80" zoomScaleNormal="80" zoomScalePageLayoutView="0" workbookViewId="0" topLeftCell="A273">
      <selection activeCell="D310" sqref="D310"/>
    </sheetView>
  </sheetViews>
  <sheetFormatPr defaultColWidth="9.140625" defaultRowHeight="15"/>
  <cols>
    <col min="1" max="1" width="47.8515625" style="195" customWidth="1"/>
    <col min="2" max="2" width="17.00390625" style="195" customWidth="1"/>
    <col min="3" max="3" width="28.00390625" style="195" customWidth="1"/>
    <col min="4" max="4" width="38.8515625" style="195" customWidth="1"/>
    <col min="5" max="16384" width="9.140625" style="195" customWidth="1"/>
  </cols>
  <sheetData>
    <row r="1" spans="1:4" ht="11.25">
      <c r="A1" s="605" t="s">
        <v>696</v>
      </c>
      <c r="B1" s="583"/>
      <c r="C1" s="583"/>
      <c r="D1" s="584"/>
    </row>
    <row r="2" spans="1:4" ht="11.25">
      <c r="A2" s="101" t="s">
        <v>250</v>
      </c>
      <c r="B2" s="102" t="s">
        <v>251</v>
      </c>
      <c r="C2" s="103" t="s">
        <v>252</v>
      </c>
      <c r="D2" s="104" t="s">
        <v>253</v>
      </c>
    </row>
    <row r="3" spans="1:4" ht="11.25">
      <c r="A3" s="231" t="s">
        <v>12</v>
      </c>
      <c r="B3" s="228"/>
      <c r="C3" s="228"/>
      <c r="D3" s="228"/>
    </row>
    <row r="4" spans="1:4" ht="22.5">
      <c r="A4" s="44" t="s">
        <v>257</v>
      </c>
      <c r="B4" s="49">
        <v>2010</v>
      </c>
      <c r="C4" s="233">
        <v>2058.99</v>
      </c>
      <c r="D4" s="44" t="s">
        <v>258</v>
      </c>
    </row>
    <row r="5" spans="1:4" ht="11.25">
      <c r="A5" s="44" t="s">
        <v>259</v>
      </c>
      <c r="B5" s="49">
        <v>2010</v>
      </c>
      <c r="C5" s="233">
        <v>649</v>
      </c>
      <c r="D5" s="44" t="s">
        <v>260</v>
      </c>
    </row>
    <row r="6" spans="1:4" ht="11.25">
      <c r="A6" s="44" t="s">
        <v>261</v>
      </c>
      <c r="B6" s="49">
        <v>2010</v>
      </c>
      <c r="C6" s="233">
        <v>179</v>
      </c>
      <c r="D6" s="44" t="s">
        <v>255</v>
      </c>
    </row>
    <row r="7" spans="1:4" ht="11.25">
      <c r="A7" s="44" t="s">
        <v>262</v>
      </c>
      <c r="B7" s="49">
        <v>2010</v>
      </c>
      <c r="C7" s="233">
        <v>520</v>
      </c>
      <c r="D7" s="44" t="s">
        <v>263</v>
      </c>
    </row>
    <row r="8" spans="1:4" ht="11.25">
      <c r="A8" s="44" t="s">
        <v>264</v>
      </c>
      <c r="B8" s="49">
        <v>2010</v>
      </c>
      <c r="C8" s="233">
        <v>4300</v>
      </c>
      <c r="D8" s="44" t="s">
        <v>263</v>
      </c>
    </row>
    <row r="9" spans="1:4" ht="22.5">
      <c r="A9" s="44" t="s">
        <v>265</v>
      </c>
      <c r="B9" s="49">
        <v>2010</v>
      </c>
      <c r="C9" s="233">
        <v>12200</v>
      </c>
      <c r="D9" s="44" t="s">
        <v>266</v>
      </c>
    </row>
    <row r="10" spans="1:4" ht="11.25">
      <c r="A10" s="44" t="s">
        <v>267</v>
      </c>
      <c r="B10" s="49">
        <v>2010</v>
      </c>
      <c r="C10" s="232">
        <v>4980</v>
      </c>
      <c r="D10" s="554" t="s">
        <v>268</v>
      </c>
    </row>
    <row r="11" spans="1:4" ht="11.25">
      <c r="A11" s="44" t="s">
        <v>269</v>
      </c>
      <c r="B11" s="49">
        <v>2010</v>
      </c>
      <c r="C11" s="232">
        <v>14950</v>
      </c>
      <c r="D11" s="571" t="s">
        <v>270</v>
      </c>
    </row>
    <row r="12" spans="1:4" ht="11.25">
      <c r="A12" s="44" t="s">
        <v>271</v>
      </c>
      <c r="B12" s="49">
        <v>2011</v>
      </c>
      <c r="C12" s="232">
        <v>1689</v>
      </c>
      <c r="D12" s="571" t="s">
        <v>266</v>
      </c>
    </row>
    <row r="13" spans="1:4" ht="11.25">
      <c r="A13" s="44" t="s">
        <v>272</v>
      </c>
      <c r="B13" s="49">
        <v>2011</v>
      </c>
      <c r="C13" s="232">
        <v>3398</v>
      </c>
      <c r="D13" s="571" t="s">
        <v>256</v>
      </c>
    </row>
    <row r="14" spans="1:4" ht="11.25">
      <c r="A14" s="44" t="s">
        <v>273</v>
      </c>
      <c r="B14" s="49">
        <v>2011</v>
      </c>
      <c r="C14" s="232">
        <v>1200</v>
      </c>
      <c r="D14" s="571" t="s">
        <v>266</v>
      </c>
    </row>
    <row r="15" spans="1:4" ht="11.25">
      <c r="A15" s="572" t="s">
        <v>663</v>
      </c>
      <c r="B15" s="49">
        <v>2011</v>
      </c>
      <c r="C15" s="232">
        <v>1315</v>
      </c>
      <c r="D15" s="571" t="s">
        <v>274</v>
      </c>
    </row>
    <row r="16" spans="1:4" ht="11.25">
      <c r="A16" s="44" t="s">
        <v>275</v>
      </c>
      <c r="B16" s="49">
        <v>2011</v>
      </c>
      <c r="C16" s="232">
        <v>1250</v>
      </c>
      <c r="D16" s="571" t="s">
        <v>276</v>
      </c>
    </row>
    <row r="17" spans="1:4" ht="11.25">
      <c r="A17" s="572" t="s">
        <v>277</v>
      </c>
      <c r="B17" s="49">
        <v>2011</v>
      </c>
      <c r="C17" s="232">
        <v>379</v>
      </c>
      <c r="D17" s="571" t="s">
        <v>278</v>
      </c>
    </row>
    <row r="18" spans="1:4" ht="11.25">
      <c r="A18" s="572" t="s">
        <v>664</v>
      </c>
      <c r="B18" s="49">
        <v>2012</v>
      </c>
      <c r="C18" s="232">
        <v>2699</v>
      </c>
      <c r="D18" s="95" t="s">
        <v>665</v>
      </c>
    </row>
    <row r="19" spans="1:4" ht="11.25">
      <c r="A19" s="572" t="s">
        <v>666</v>
      </c>
      <c r="B19" s="49">
        <v>2012</v>
      </c>
      <c r="C19" s="232">
        <v>2699</v>
      </c>
      <c r="D19" s="95" t="s">
        <v>667</v>
      </c>
    </row>
    <row r="20" spans="1:4" ht="33.75">
      <c r="A20" s="572" t="s">
        <v>668</v>
      </c>
      <c r="B20" s="49">
        <v>2012</v>
      </c>
      <c r="C20" s="232">
        <v>3248</v>
      </c>
      <c r="D20" s="571" t="s">
        <v>669</v>
      </c>
    </row>
    <row r="21" spans="1:4" ht="11.25">
      <c r="A21" s="572" t="s">
        <v>670</v>
      </c>
      <c r="B21" s="49">
        <v>2012</v>
      </c>
      <c r="C21" s="232">
        <v>2199.5</v>
      </c>
      <c r="D21" s="571" t="s">
        <v>671</v>
      </c>
    </row>
    <row r="22" spans="1:4" ht="11.25">
      <c r="A22" s="572" t="s">
        <v>670</v>
      </c>
      <c r="B22" s="49">
        <v>2012</v>
      </c>
      <c r="C22" s="232">
        <v>2199.5</v>
      </c>
      <c r="D22" s="571" t="s">
        <v>667</v>
      </c>
    </row>
    <row r="23" spans="1:4" ht="11.25">
      <c r="A23" s="572" t="s">
        <v>672</v>
      </c>
      <c r="B23" s="49">
        <v>2012</v>
      </c>
      <c r="C23" s="232">
        <v>660.01</v>
      </c>
      <c r="D23" s="571" t="s">
        <v>671</v>
      </c>
    </row>
    <row r="24" spans="1:4" ht="22.5">
      <c r="A24" s="572" t="s">
        <v>673</v>
      </c>
      <c r="B24" s="49">
        <v>2012</v>
      </c>
      <c r="C24" s="232">
        <v>2999.97</v>
      </c>
      <c r="D24" s="571" t="s">
        <v>674</v>
      </c>
    </row>
    <row r="25" spans="1:4" ht="22.5">
      <c r="A25" s="572" t="s">
        <v>675</v>
      </c>
      <c r="B25" s="49">
        <v>2012</v>
      </c>
      <c r="C25" s="232">
        <v>3100.01</v>
      </c>
      <c r="D25" s="571" t="s">
        <v>676</v>
      </c>
    </row>
    <row r="26" spans="1:4" ht="33.75">
      <c r="A26" s="572" t="s">
        <v>677</v>
      </c>
      <c r="B26" s="49">
        <v>2012</v>
      </c>
      <c r="C26" s="232">
        <v>3338.99</v>
      </c>
      <c r="D26" s="399" t="s">
        <v>665</v>
      </c>
    </row>
    <row r="27" spans="1:4" ht="22.5">
      <c r="A27" s="572" t="s">
        <v>678</v>
      </c>
      <c r="B27" s="49">
        <v>2013</v>
      </c>
      <c r="C27" s="232">
        <v>2399</v>
      </c>
      <c r="D27" s="399" t="s">
        <v>679</v>
      </c>
    </row>
    <row r="28" spans="1:4" ht="14.25" customHeight="1">
      <c r="A28" s="283" t="s">
        <v>680</v>
      </c>
      <c r="B28" s="49">
        <v>2013</v>
      </c>
      <c r="C28" s="232">
        <v>1700</v>
      </c>
      <c r="D28" s="399" t="s">
        <v>681</v>
      </c>
    </row>
    <row r="29" spans="1:4" ht="22.5">
      <c r="A29" s="283" t="s">
        <v>682</v>
      </c>
      <c r="B29" s="49">
        <v>2013</v>
      </c>
      <c r="C29" s="232">
        <v>3450</v>
      </c>
      <c r="D29" s="399" t="s">
        <v>683</v>
      </c>
    </row>
    <row r="30" spans="1:4" ht="14.25" customHeight="1">
      <c r="A30" s="283" t="s">
        <v>684</v>
      </c>
      <c r="B30" s="49">
        <v>2014</v>
      </c>
      <c r="C30" s="232">
        <v>390</v>
      </c>
      <c r="D30" s="399" t="s">
        <v>685</v>
      </c>
    </row>
    <row r="31" spans="1:4" ht="33.75">
      <c r="A31" s="283" t="s">
        <v>686</v>
      </c>
      <c r="B31" s="49">
        <v>2014</v>
      </c>
      <c r="C31" s="232">
        <v>6960</v>
      </c>
      <c r="D31" s="399" t="s">
        <v>687</v>
      </c>
    </row>
    <row r="32" spans="1:4" ht="14.25">
      <c r="A32" s="607" t="s">
        <v>40</v>
      </c>
      <c r="B32" s="607"/>
      <c r="C32" s="607"/>
      <c r="D32" s="573">
        <f>SUM(C4:C31)</f>
        <v>87110.97</v>
      </c>
    </row>
    <row r="35" spans="1:4" ht="11.25">
      <c r="A35" s="308" t="s">
        <v>41</v>
      </c>
      <c r="B35" s="308"/>
      <c r="C35" s="308"/>
      <c r="D35" s="308"/>
    </row>
    <row r="36" spans="1:4" ht="11.25">
      <c r="A36" s="44" t="s">
        <v>283</v>
      </c>
      <c r="B36" s="49">
        <v>2010</v>
      </c>
      <c r="C36" s="236">
        <v>329</v>
      </c>
      <c r="D36" s="235"/>
    </row>
    <row r="37" spans="1:4" ht="11.25">
      <c r="A37" s="44" t="s">
        <v>280</v>
      </c>
      <c r="B37" s="49">
        <v>2010</v>
      </c>
      <c r="C37" s="236">
        <v>988</v>
      </c>
      <c r="D37" s="235"/>
    </row>
    <row r="38" spans="1:4" ht="11.25">
      <c r="A38" s="44" t="s">
        <v>284</v>
      </c>
      <c r="B38" s="49">
        <v>2010</v>
      </c>
      <c r="C38" s="236">
        <v>196.01</v>
      </c>
      <c r="D38" s="235"/>
    </row>
    <row r="39" spans="1:4" ht="11.25">
      <c r="A39" s="44" t="s">
        <v>281</v>
      </c>
      <c r="B39" s="49">
        <v>2010</v>
      </c>
      <c r="C39" s="236">
        <v>439</v>
      </c>
      <c r="D39" s="235"/>
    </row>
    <row r="40" spans="1:4" ht="11.25">
      <c r="A40" s="44" t="s">
        <v>280</v>
      </c>
      <c r="B40" s="49">
        <v>2010</v>
      </c>
      <c r="C40" s="236">
        <v>1434.99</v>
      </c>
      <c r="D40" s="235"/>
    </row>
    <row r="41" spans="1:4" ht="11.25">
      <c r="A41" s="44" t="s">
        <v>280</v>
      </c>
      <c r="B41" s="49">
        <v>2011</v>
      </c>
      <c r="C41" s="236">
        <v>2600</v>
      </c>
      <c r="D41" s="235"/>
    </row>
    <row r="42" spans="1:4" ht="11.25">
      <c r="A42" s="44" t="s">
        <v>281</v>
      </c>
      <c r="B42" s="49">
        <v>2011</v>
      </c>
      <c r="C42" s="236">
        <v>750</v>
      </c>
      <c r="D42" s="235"/>
    </row>
    <row r="43" spans="1:4" ht="11.25">
      <c r="A43" s="44" t="s">
        <v>284</v>
      </c>
      <c r="B43" s="49">
        <v>2011</v>
      </c>
      <c r="C43" s="236">
        <v>250</v>
      </c>
      <c r="D43" s="235"/>
    </row>
    <row r="44" spans="1:4" ht="11.25">
      <c r="A44" s="95" t="s">
        <v>283</v>
      </c>
      <c r="B44" s="401">
        <v>2011</v>
      </c>
      <c r="C44" s="402">
        <v>2150</v>
      </c>
      <c r="D44" s="235"/>
    </row>
    <row r="45" spans="1:4" ht="11.25">
      <c r="A45" s="44" t="s">
        <v>284</v>
      </c>
      <c r="B45" s="49">
        <v>2012</v>
      </c>
      <c r="C45" s="236">
        <v>295</v>
      </c>
      <c r="D45" s="235"/>
    </row>
    <row r="46" spans="1:4" ht="11.25">
      <c r="A46" s="44" t="s">
        <v>284</v>
      </c>
      <c r="B46" s="49">
        <v>2013</v>
      </c>
      <c r="C46" s="236">
        <v>190</v>
      </c>
      <c r="D46" s="235"/>
    </row>
    <row r="47" spans="1:4" ht="11.25">
      <c r="A47" s="44" t="s">
        <v>281</v>
      </c>
      <c r="B47" s="49">
        <v>2013</v>
      </c>
      <c r="C47" s="236">
        <v>529</v>
      </c>
      <c r="D47" s="235"/>
    </row>
    <row r="48" spans="1:4" ht="11.25">
      <c r="A48" s="44" t="s">
        <v>284</v>
      </c>
      <c r="B48" s="49">
        <v>2013</v>
      </c>
      <c r="C48" s="236">
        <v>220</v>
      </c>
      <c r="D48" s="235"/>
    </row>
    <row r="49" spans="1:4" ht="11.25">
      <c r="A49" s="44" t="s">
        <v>281</v>
      </c>
      <c r="B49" s="49">
        <v>2013</v>
      </c>
      <c r="C49" s="236">
        <v>850</v>
      </c>
      <c r="D49" s="235"/>
    </row>
    <row r="50" spans="1:4" ht="11.25">
      <c r="A50" s="44" t="s">
        <v>284</v>
      </c>
      <c r="B50" s="49">
        <v>2014</v>
      </c>
      <c r="C50" s="236">
        <v>220</v>
      </c>
      <c r="D50" s="235"/>
    </row>
    <row r="51" spans="1:4" ht="11.25">
      <c r="A51" s="44" t="s">
        <v>283</v>
      </c>
      <c r="B51" s="49">
        <v>2014</v>
      </c>
      <c r="C51" s="236">
        <v>1650</v>
      </c>
      <c r="D51" s="235"/>
    </row>
    <row r="52" spans="1:4" ht="18">
      <c r="A52" s="568"/>
      <c r="B52" s="353"/>
      <c r="C52" s="569" t="s">
        <v>40</v>
      </c>
      <c r="D52" s="570">
        <f>SUM(C36:C51)</f>
        <v>13091</v>
      </c>
    </row>
    <row r="53" spans="1:4" ht="11.25">
      <c r="A53" s="237"/>
      <c r="B53" s="237"/>
      <c r="C53" s="237"/>
      <c r="D53" s="237"/>
    </row>
    <row r="54" spans="1:4" ht="14.25" customHeight="1">
      <c r="A54" s="606" t="s">
        <v>657</v>
      </c>
      <c r="B54" s="606"/>
      <c r="C54" s="606"/>
      <c r="D54" s="606"/>
    </row>
    <row r="55" spans="1:4" ht="33.75">
      <c r="A55" s="238" t="s">
        <v>508</v>
      </c>
      <c r="B55" s="238" t="s">
        <v>251</v>
      </c>
      <c r="C55" s="238" t="s">
        <v>285</v>
      </c>
      <c r="D55" s="238"/>
    </row>
    <row r="56" spans="1:4" ht="11.25">
      <c r="A56" s="198" t="s">
        <v>286</v>
      </c>
      <c r="B56" s="239">
        <v>2010</v>
      </c>
      <c r="C56" s="239">
        <v>486.78</v>
      </c>
      <c r="D56" s="198"/>
    </row>
    <row r="57" spans="1:4" ht="11.25">
      <c r="A57" s="198" t="s">
        <v>286</v>
      </c>
      <c r="B57" s="239">
        <v>2010</v>
      </c>
      <c r="C57" s="239">
        <v>486.78</v>
      </c>
      <c r="D57" s="198"/>
    </row>
    <row r="58" spans="1:4" ht="11.25">
      <c r="A58" s="198" t="s">
        <v>286</v>
      </c>
      <c r="B58" s="239">
        <v>2010</v>
      </c>
      <c r="C58" s="239">
        <v>486.78</v>
      </c>
      <c r="D58" s="198"/>
    </row>
    <row r="59" spans="1:4" ht="11.25">
      <c r="A59" s="198" t="s">
        <v>286</v>
      </c>
      <c r="B59" s="239">
        <v>2010</v>
      </c>
      <c r="C59" s="239">
        <v>486.78</v>
      </c>
      <c r="D59" s="198"/>
    </row>
    <row r="60" spans="1:4" ht="11.25">
      <c r="A60" s="198" t="s">
        <v>286</v>
      </c>
      <c r="B60" s="239">
        <v>2010</v>
      </c>
      <c r="C60" s="239">
        <v>486.78</v>
      </c>
      <c r="D60" s="198"/>
    </row>
    <row r="61" spans="1:4" ht="11.25">
      <c r="A61" s="198" t="s">
        <v>286</v>
      </c>
      <c r="B61" s="239">
        <v>2010</v>
      </c>
      <c r="C61" s="239">
        <v>486.78</v>
      </c>
      <c r="D61" s="198"/>
    </row>
    <row r="62" spans="1:4" ht="14.25">
      <c r="A62" s="198"/>
      <c r="B62" s="198"/>
      <c r="C62" s="557" t="s">
        <v>279</v>
      </c>
      <c r="D62" s="557">
        <f>SUM(C56:C61)</f>
        <v>2920.6799999999994</v>
      </c>
    </row>
    <row r="64" spans="1:4" ht="11.25">
      <c r="A64" s="303" t="s">
        <v>287</v>
      </c>
      <c r="B64" s="303"/>
      <c r="C64" s="303"/>
      <c r="D64" s="303"/>
    </row>
    <row r="65" spans="1:4" ht="11.25">
      <c r="A65" s="554" t="s">
        <v>289</v>
      </c>
      <c r="B65" s="92">
        <v>2010</v>
      </c>
      <c r="C65" s="240">
        <v>3500</v>
      </c>
      <c r="D65" s="564"/>
    </row>
    <row r="66" spans="1:4" ht="11.25">
      <c r="A66" s="554" t="s">
        <v>290</v>
      </c>
      <c r="B66" s="92">
        <v>2010</v>
      </c>
      <c r="C66" s="240">
        <v>500</v>
      </c>
      <c r="D66" s="564"/>
    </row>
    <row r="67" spans="1:4" ht="11.25">
      <c r="A67" s="554" t="s">
        <v>291</v>
      </c>
      <c r="B67" s="92">
        <v>2010</v>
      </c>
      <c r="C67" s="240">
        <v>250</v>
      </c>
      <c r="D67" s="565"/>
    </row>
    <row r="68" spans="1:4" ht="11.25">
      <c r="A68" s="554" t="s">
        <v>272</v>
      </c>
      <c r="B68" s="92">
        <v>2010</v>
      </c>
      <c r="C68" s="240">
        <v>3500</v>
      </c>
      <c r="D68" s="565"/>
    </row>
    <row r="69" spans="1:4" ht="11.25">
      <c r="A69" s="554" t="s">
        <v>292</v>
      </c>
      <c r="B69" s="92">
        <v>2010</v>
      </c>
      <c r="C69" s="240">
        <v>300</v>
      </c>
      <c r="D69" s="241"/>
    </row>
    <row r="70" spans="1:4" ht="11.25">
      <c r="A70" s="554" t="s">
        <v>291</v>
      </c>
      <c r="B70" s="92">
        <v>2010</v>
      </c>
      <c r="C70" s="240">
        <v>250</v>
      </c>
      <c r="D70" s="241"/>
    </row>
    <row r="71" spans="1:4" ht="11.25">
      <c r="A71" s="554" t="s">
        <v>272</v>
      </c>
      <c r="B71" s="92">
        <v>2010</v>
      </c>
      <c r="C71" s="240">
        <v>3450</v>
      </c>
      <c r="D71" s="241"/>
    </row>
    <row r="72" spans="1:4" ht="11.25">
      <c r="A72" s="554" t="s">
        <v>272</v>
      </c>
      <c r="B72" s="92">
        <v>2010</v>
      </c>
      <c r="C72" s="240">
        <v>3200</v>
      </c>
      <c r="D72" s="566"/>
    </row>
    <row r="73" spans="1:4" ht="11.25">
      <c r="A73" s="554" t="s">
        <v>293</v>
      </c>
      <c r="B73" s="92">
        <v>2011</v>
      </c>
      <c r="C73" s="240">
        <v>700</v>
      </c>
      <c r="D73" s="566"/>
    </row>
    <row r="74" spans="1:4" ht="11.25">
      <c r="A74" s="554" t="s">
        <v>272</v>
      </c>
      <c r="B74" s="92">
        <v>2011</v>
      </c>
      <c r="C74" s="240">
        <v>3200</v>
      </c>
      <c r="D74" s="566"/>
    </row>
    <row r="75" spans="1:4" ht="11.25">
      <c r="A75" s="554" t="s">
        <v>272</v>
      </c>
      <c r="B75" s="92">
        <v>2011</v>
      </c>
      <c r="C75" s="240">
        <v>3400</v>
      </c>
      <c r="D75" s="566"/>
    </row>
    <row r="76" spans="1:4" ht="11.25">
      <c r="A76" s="554" t="s">
        <v>272</v>
      </c>
      <c r="B76" s="92">
        <v>2011</v>
      </c>
      <c r="C76" s="240">
        <v>3400</v>
      </c>
      <c r="D76" s="566"/>
    </row>
    <row r="77" spans="1:4" ht="11.25">
      <c r="A77" s="554" t="s">
        <v>272</v>
      </c>
      <c r="B77" s="92">
        <v>2011</v>
      </c>
      <c r="C77" s="240">
        <v>3400</v>
      </c>
      <c r="D77" s="566"/>
    </row>
    <row r="78" spans="1:4" ht="11.25">
      <c r="A78" s="554" t="s">
        <v>698</v>
      </c>
      <c r="B78" s="92">
        <v>2011</v>
      </c>
      <c r="C78" s="240">
        <v>359.99</v>
      </c>
      <c r="D78" s="566"/>
    </row>
    <row r="79" spans="1:4" ht="11.25">
      <c r="A79" s="554" t="s">
        <v>272</v>
      </c>
      <c r="B79" s="92">
        <v>2011</v>
      </c>
      <c r="C79" s="240">
        <v>3355</v>
      </c>
      <c r="D79" s="566"/>
    </row>
    <row r="80" spans="1:4" ht="11.25">
      <c r="A80" s="554" t="s">
        <v>557</v>
      </c>
      <c r="B80" s="92">
        <v>2011</v>
      </c>
      <c r="C80" s="240">
        <v>3355</v>
      </c>
      <c r="D80" s="566"/>
    </row>
    <row r="81" spans="1:4" ht="11.25">
      <c r="A81" s="554" t="s">
        <v>699</v>
      </c>
      <c r="B81" s="92">
        <v>2011</v>
      </c>
      <c r="C81" s="240">
        <v>3354.99</v>
      </c>
      <c r="D81" s="240"/>
    </row>
    <row r="82" spans="1:4" ht="11.25">
      <c r="A82" s="554" t="s">
        <v>700</v>
      </c>
      <c r="B82" s="92">
        <v>2011</v>
      </c>
      <c r="C82" s="240">
        <v>625</v>
      </c>
      <c r="D82" s="240"/>
    </row>
    <row r="83" spans="1:4" ht="11.25">
      <c r="A83" s="554" t="s">
        <v>701</v>
      </c>
      <c r="B83" s="92">
        <v>2011</v>
      </c>
      <c r="C83" s="240">
        <v>411.99</v>
      </c>
      <c r="D83" s="240"/>
    </row>
    <row r="84" spans="1:4" ht="11.25">
      <c r="A84" s="554" t="s">
        <v>702</v>
      </c>
      <c r="B84" s="92">
        <v>2012</v>
      </c>
      <c r="C84" s="240">
        <v>450</v>
      </c>
      <c r="D84" s="566"/>
    </row>
    <row r="85" spans="1:4" ht="11.25">
      <c r="A85" s="554" t="s">
        <v>289</v>
      </c>
      <c r="B85" s="92">
        <v>2012</v>
      </c>
      <c r="C85" s="240">
        <v>3496</v>
      </c>
      <c r="D85" s="566"/>
    </row>
    <row r="86" spans="1:4" ht="11.25">
      <c r="A86" s="554" t="s">
        <v>289</v>
      </c>
      <c r="B86" s="92">
        <v>2012</v>
      </c>
      <c r="C86" s="240">
        <v>3496</v>
      </c>
      <c r="D86" s="566"/>
    </row>
    <row r="87" spans="1:4" ht="11.25">
      <c r="A87" s="554" t="s">
        <v>289</v>
      </c>
      <c r="B87" s="92">
        <v>2012</v>
      </c>
      <c r="C87" s="240">
        <v>3496</v>
      </c>
      <c r="D87" s="566"/>
    </row>
    <row r="88" spans="1:4" ht="11.25">
      <c r="A88" s="554" t="s">
        <v>557</v>
      </c>
      <c r="B88" s="92">
        <v>2013</v>
      </c>
      <c r="C88" s="240">
        <v>3200</v>
      </c>
      <c r="D88" s="566"/>
    </row>
    <row r="89" spans="1:4" ht="11.25">
      <c r="A89" s="554" t="s">
        <v>703</v>
      </c>
      <c r="B89" s="92">
        <v>2013</v>
      </c>
      <c r="C89" s="240">
        <v>1800</v>
      </c>
      <c r="D89" s="566"/>
    </row>
    <row r="90" spans="1:4" ht="11.25">
      <c r="A90" s="554" t="s">
        <v>704</v>
      </c>
      <c r="B90" s="92">
        <v>2014</v>
      </c>
      <c r="C90" s="240">
        <v>220</v>
      </c>
      <c r="D90" s="566"/>
    </row>
    <row r="91" spans="1:4" ht="11.25">
      <c r="A91" s="554"/>
      <c r="B91" s="92"/>
      <c r="C91" s="240"/>
      <c r="D91" s="566"/>
    </row>
    <row r="92" spans="1:4" ht="14.25">
      <c r="A92" s="554"/>
      <c r="B92" s="92"/>
      <c r="C92" s="316" t="s">
        <v>40</v>
      </c>
      <c r="D92" s="567">
        <f>SUM(C65:C91)</f>
        <v>56669.97</v>
      </c>
    </row>
    <row r="94" spans="1:4" ht="11.25">
      <c r="A94" s="308" t="s">
        <v>572</v>
      </c>
      <c r="B94" s="308"/>
      <c r="C94" s="308"/>
      <c r="D94" s="308"/>
    </row>
    <row r="95" spans="1:4" ht="11.25">
      <c r="A95" s="562" t="s">
        <v>294</v>
      </c>
      <c r="B95" s="45">
        <v>2010</v>
      </c>
      <c r="C95" s="48">
        <v>256.2</v>
      </c>
      <c r="D95" s="242"/>
    </row>
    <row r="96" spans="1:4" ht="11.25">
      <c r="A96" s="562" t="s">
        <v>280</v>
      </c>
      <c r="B96" s="45">
        <v>2012</v>
      </c>
      <c r="C96" s="48">
        <v>1094.7</v>
      </c>
      <c r="D96" s="242"/>
    </row>
    <row r="97" spans="1:4" ht="11.25">
      <c r="A97" s="562" t="s">
        <v>573</v>
      </c>
      <c r="B97" s="45">
        <v>2012</v>
      </c>
      <c r="C97" s="243">
        <v>270</v>
      </c>
      <c r="D97" s="242"/>
    </row>
    <row r="98" spans="1:4" ht="11.25">
      <c r="A98" s="562" t="s">
        <v>281</v>
      </c>
      <c r="B98" s="45">
        <v>2012</v>
      </c>
      <c r="C98" s="243">
        <v>499</v>
      </c>
      <c r="D98" s="242"/>
    </row>
    <row r="99" spans="1:4" ht="11.25">
      <c r="A99" s="562" t="s">
        <v>574</v>
      </c>
      <c r="B99" s="45">
        <v>2012</v>
      </c>
      <c r="C99" s="243">
        <v>390</v>
      </c>
      <c r="D99" s="242"/>
    </row>
    <row r="100" spans="1:4" ht="11.25">
      <c r="A100" s="562" t="s">
        <v>272</v>
      </c>
      <c r="B100" s="45">
        <v>2013</v>
      </c>
      <c r="C100" s="243">
        <v>2952</v>
      </c>
      <c r="D100" s="242"/>
    </row>
    <row r="101" spans="1:4" ht="11.25">
      <c r="A101" s="562" t="s">
        <v>575</v>
      </c>
      <c r="B101" s="45">
        <v>2013</v>
      </c>
      <c r="C101" s="243">
        <v>554.37</v>
      </c>
      <c r="D101" s="242"/>
    </row>
    <row r="102" spans="1:4" ht="11.25">
      <c r="A102" s="562" t="s">
        <v>576</v>
      </c>
      <c r="B102" s="45">
        <v>2013</v>
      </c>
      <c r="C102" s="243">
        <v>459.99</v>
      </c>
      <c r="D102" s="242"/>
    </row>
    <row r="103" spans="1:4" ht="11.25">
      <c r="A103" s="562" t="s">
        <v>577</v>
      </c>
      <c r="B103" s="45">
        <v>2014</v>
      </c>
      <c r="C103" s="48">
        <v>420</v>
      </c>
      <c r="D103" s="242"/>
    </row>
    <row r="104" spans="1:4" ht="11.25">
      <c r="A104" s="562" t="s">
        <v>578</v>
      </c>
      <c r="B104" s="45">
        <v>2014</v>
      </c>
      <c r="C104" s="48">
        <v>3480</v>
      </c>
      <c r="D104" s="242"/>
    </row>
    <row r="105" spans="1:4" ht="11.25">
      <c r="A105" s="562" t="s">
        <v>272</v>
      </c>
      <c r="B105" s="45">
        <v>2014</v>
      </c>
      <c r="C105" s="243">
        <v>2200</v>
      </c>
      <c r="D105" s="242"/>
    </row>
    <row r="106" spans="1:4" ht="11.25">
      <c r="A106" s="562" t="s">
        <v>272</v>
      </c>
      <c r="B106" s="45">
        <v>2014</v>
      </c>
      <c r="C106" s="48">
        <v>2200</v>
      </c>
      <c r="D106" s="242"/>
    </row>
    <row r="107" spans="1:4" ht="11.25">
      <c r="A107" s="562" t="s">
        <v>272</v>
      </c>
      <c r="B107" s="45">
        <v>2014</v>
      </c>
      <c r="C107" s="48">
        <v>2200</v>
      </c>
      <c r="D107" s="242"/>
    </row>
    <row r="108" spans="1:4" ht="11.25">
      <c r="A108" s="562" t="s">
        <v>579</v>
      </c>
      <c r="B108" s="45">
        <v>2014</v>
      </c>
      <c r="C108" s="48">
        <v>300</v>
      </c>
      <c r="D108" s="242"/>
    </row>
    <row r="109" spans="1:4" ht="14.25">
      <c r="A109" s="562"/>
      <c r="B109" s="45"/>
      <c r="C109" s="316" t="s">
        <v>40</v>
      </c>
      <c r="D109" s="557">
        <f>SUM(C95:C108)</f>
        <v>17276.26</v>
      </c>
    </row>
    <row r="114" spans="1:4" ht="11.25">
      <c r="A114" s="303" t="s">
        <v>77</v>
      </c>
      <c r="B114" s="303"/>
      <c r="C114" s="303"/>
      <c r="D114" s="303"/>
    </row>
    <row r="115" spans="1:4" ht="11.25">
      <c r="A115" s="562" t="s">
        <v>583</v>
      </c>
      <c r="B115" s="45">
        <v>2012</v>
      </c>
      <c r="C115" s="48">
        <v>2499</v>
      </c>
      <c r="D115" s="242"/>
    </row>
    <row r="116" spans="1:4" ht="11.25">
      <c r="A116" s="562" t="s">
        <v>280</v>
      </c>
      <c r="B116" s="45">
        <v>2012</v>
      </c>
      <c r="C116" s="243">
        <v>1700</v>
      </c>
      <c r="D116" s="242"/>
    </row>
    <row r="117" spans="1:4" ht="11.25">
      <c r="A117" s="562" t="s">
        <v>272</v>
      </c>
      <c r="B117" s="45">
        <v>2012</v>
      </c>
      <c r="C117" s="48">
        <v>3300</v>
      </c>
      <c r="D117" s="242"/>
    </row>
    <row r="118" spans="1:4" ht="11.25">
      <c r="A118" s="562" t="s">
        <v>584</v>
      </c>
      <c r="B118" s="45">
        <v>2012</v>
      </c>
      <c r="C118" s="48">
        <v>700</v>
      </c>
      <c r="D118" s="242"/>
    </row>
    <row r="119" spans="1:4" ht="14.25">
      <c r="A119" s="562"/>
      <c r="B119" s="45"/>
      <c r="C119" s="316" t="s">
        <v>40</v>
      </c>
      <c r="D119" s="557">
        <f>SUM(C115:C118)</f>
        <v>8199</v>
      </c>
    </row>
    <row r="121" spans="1:4" ht="11.25">
      <c r="A121" s="308" t="s">
        <v>510</v>
      </c>
      <c r="B121" s="308"/>
      <c r="C121" s="308"/>
      <c r="D121" s="308"/>
    </row>
    <row r="122" spans="1:4" ht="22.5">
      <c r="A122" s="44" t="s">
        <v>300</v>
      </c>
      <c r="B122" s="49">
        <v>2010</v>
      </c>
      <c r="C122" s="247">
        <v>3400</v>
      </c>
      <c r="D122" s="563"/>
    </row>
    <row r="123" spans="1:4" ht="11.25">
      <c r="A123" s="44" t="s">
        <v>301</v>
      </c>
      <c r="B123" s="49">
        <v>2009</v>
      </c>
      <c r="C123" s="247">
        <v>1200</v>
      </c>
      <c r="D123" s="563"/>
    </row>
    <row r="124" spans="1:4" ht="11.25">
      <c r="A124" s="44" t="s">
        <v>302</v>
      </c>
      <c r="B124" s="49">
        <v>2009</v>
      </c>
      <c r="C124" s="247">
        <v>1000</v>
      </c>
      <c r="D124" s="563"/>
    </row>
    <row r="125" spans="1:4" ht="11.25">
      <c r="A125" s="44" t="s">
        <v>303</v>
      </c>
      <c r="B125" s="49">
        <v>2010</v>
      </c>
      <c r="C125" s="247">
        <v>2019</v>
      </c>
      <c r="D125" s="563"/>
    </row>
    <row r="126" spans="1:4" ht="11.25">
      <c r="A126" s="44" t="s">
        <v>304</v>
      </c>
      <c r="B126" s="49">
        <v>2010</v>
      </c>
      <c r="C126" s="247">
        <v>3250</v>
      </c>
      <c r="D126" s="563"/>
    </row>
    <row r="127" spans="1:4" ht="11.25">
      <c r="A127" s="44" t="s">
        <v>297</v>
      </c>
      <c r="B127" s="49">
        <v>2010</v>
      </c>
      <c r="C127" s="247">
        <v>3000</v>
      </c>
      <c r="D127" s="246"/>
    </row>
    <row r="128" spans="1:4" ht="11.25">
      <c r="A128" s="44" t="s">
        <v>298</v>
      </c>
      <c r="B128" s="49">
        <v>2010</v>
      </c>
      <c r="C128" s="247">
        <v>2990</v>
      </c>
      <c r="D128" s="246"/>
    </row>
    <row r="129" spans="1:4" ht="11.25">
      <c r="A129" s="44" t="s">
        <v>299</v>
      </c>
      <c r="B129" s="49">
        <v>2010</v>
      </c>
      <c r="C129" s="247">
        <v>1089</v>
      </c>
      <c r="D129" s="246"/>
    </row>
    <row r="130" spans="1:4" ht="11.25">
      <c r="A130" s="44" t="s">
        <v>305</v>
      </c>
      <c r="B130" s="49">
        <v>2010</v>
      </c>
      <c r="C130" s="247">
        <v>10200.01</v>
      </c>
      <c r="D130" s="563"/>
    </row>
    <row r="131" spans="1:4" ht="11.25">
      <c r="A131" s="44" t="s">
        <v>306</v>
      </c>
      <c r="B131" s="49">
        <v>2010</v>
      </c>
      <c r="C131" s="247">
        <v>22790.22</v>
      </c>
      <c r="D131" s="563"/>
    </row>
    <row r="132" spans="1:4" ht="11.25">
      <c r="A132" s="44" t="s">
        <v>307</v>
      </c>
      <c r="B132" s="49">
        <v>2010</v>
      </c>
      <c r="C132" s="247">
        <v>5499</v>
      </c>
      <c r="D132" s="563"/>
    </row>
    <row r="133" spans="1:4" ht="11.25">
      <c r="A133" s="44" t="s">
        <v>511</v>
      </c>
      <c r="B133" s="49">
        <v>2011</v>
      </c>
      <c r="C133" s="247">
        <v>1200</v>
      </c>
      <c r="D133" s="563"/>
    </row>
    <row r="134" spans="1:4" ht="11.25">
      <c r="A134" s="554" t="s">
        <v>512</v>
      </c>
      <c r="B134" s="92">
        <v>2011</v>
      </c>
      <c r="C134" s="245">
        <v>4300</v>
      </c>
      <c r="D134" s="246" t="s">
        <v>513</v>
      </c>
    </row>
    <row r="135" spans="1:4" ht="11.25">
      <c r="A135" s="554" t="s">
        <v>367</v>
      </c>
      <c r="B135" s="92">
        <v>2012</v>
      </c>
      <c r="C135" s="245" t="s">
        <v>514</v>
      </c>
      <c r="D135" s="246"/>
    </row>
    <row r="136" spans="1:4" ht="11.25">
      <c r="A136" s="44" t="s">
        <v>515</v>
      </c>
      <c r="B136" s="49">
        <v>2012</v>
      </c>
      <c r="C136" s="247">
        <v>2717</v>
      </c>
      <c r="D136" s="563"/>
    </row>
    <row r="137" spans="1:4" ht="11.25">
      <c r="A137" s="44" t="s">
        <v>516</v>
      </c>
      <c r="B137" s="49">
        <v>2012</v>
      </c>
      <c r="C137" s="247">
        <v>659</v>
      </c>
      <c r="D137" s="563"/>
    </row>
    <row r="138" spans="1:4" ht="11.25">
      <c r="A138" s="44" t="s">
        <v>517</v>
      </c>
      <c r="B138" s="49">
        <v>2012</v>
      </c>
      <c r="C138" s="247">
        <v>1450</v>
      </c>
      <c r="D138" s="563"/>
    </row>
    <row r="139" spans="1:4" ht="11.25">
      <c r="A139" s="44" t="s">
        <v>518</v>
      </c>
      <c r="B139" s="49">
        <v>2012</v>
      </c>
      <c r="C139" s="247">
        <v>2000</v>
      </c>
      <c r="D139" s="563"/>
    </row>
    <row r="140" spans="1:4" ht="11.25">
      <c r="A140" s="44" t="s">
        <v>519</v>
      </c>
      <c r="B140" s="49">
        <v>2012</v>
      </c>
      <c r="C140" s="247">
        <v>755</v>
      </c>
      <c r="D140" s="563"/>
    </row>
    <row r="141" spans="1:4" ht="22.5">
      <c r="A141" s="44" t="s">
        <v>520</v>
      </c>
      <c r="B141" s="49">
        <v>2012</v>
      </c>
      <c r="C141" s="247">
        <v>5608.63</v>
      </c>
      <c r="D141" s="563"/>
    </row>
    <row r="142" spans="1:4" ht="11.25">
      <c r="A142" s="44" t="s">
        <v>521</v>
      </c>
      <c r="B142" s="49">
        <v>2012</v>
      </c>
      <c r="C142" s="247">
        <v>1400</v>
      </c>
      <c r="D142" s="563"/>
    </row>
    <row r="143" spans="1:4" ht="11.25">
      <c r="A143" s="44" t="s">
        <v>366</v>
      </c>
      <c r="B143" s="49">
        <v>2012</v>
      </c>
      <c r="C143" s="247">
        <v>820</v>
      </c>
      <c r="D143" s="563"/>
    </row>
    <row r="144" spans="1:4" ht="11.25">
      <c r="A144" s="44" t="s">
        <v>522</v>
      </c>
      <c r="B144" s="49">
        <v>2013</v>
      </c>
      <c r="C144" s="247">
        <v>26985</v>
      </c>
      <c r="D144" s="246" t="s">
        <v>523</v>
      </c>
    </row>
    <row r="145" spans="1:4" ht="11.25">
      <c r="A145" s="44" t="s">
        <v>524</v>
      </c>
      <c r="B145" s="49">
        <v>2013</v>
      </c>
      <c r="C145" s="247">
        <v>7485</v>
      </c>
      <c r="D145" s="246" t="s">
        <v>525</v>
      </c>
    </row>
    <row r="146" spans="1:5" ht="11.25">
      <c r="A146" s="44" t="s">
        <v>526</v>
      </c>
      <c r="B146" s="49">
        <v>2013</v>
      </c>
      <c r="C146" s="245">
        <v>493</v>
      </c>
      <c r="D146" s="246"/>
      <c r="E146" s="252"/>
    </row>
    <row r="147" spans="1:5" ht="11.25">
      <c r="A147" s="44" t="s">
        <v>527</v>
      </c>
      <c r="B147" s="49">
        <v>2013</v>
      </c>
      <c r="C147" s="247">
        <v>4270</v>
      </c>
      <c r="D147" s="563"/>
      <c r="E147" s="252"/>
    </row>
    <row r="148" spans="1:5" ht="11.25">
      <c r="A148" s="44" t="s">
        <v>528</v>
      </c>
      <c r="B148" s="49">
        <v>2013</v>
      </c>
      <c r="C148" s="247">
        <v>5985</v>
      </c>
      <c r="D148" s="246" t="s">
        <v>529</v>
      </c>
      <c r="E148" s="252"/>
    </row>
    <row r="149" spans="1:4" ht="11.25">
      <c r="A149" s="44" t="s">
        <v>530</v>
      </c>
      <c r="B149" s="49">
        <v>2013</v>
      </c>
      <c r="C149" s="247">
        <v>2990</v>
      </c>
      <c r="D149" s="563"/>
    </row>
    <row r="150" spans="1:4" ht="11.25">
      <c r="A150" s="44" t="s">
        <v>272</v>
      </c>
      <c r="B150" s="49">
        <v>2013</v>
      </c>
      <c r="C150" s="247">
        <v>1999</v>
      </c>
      <c r="D150" s="563"/>
    </row>
    <row r="151" spans="1:4" ht="11.25">
      <c r="A151" s="44" t="s">
        <v>531</v>
      </c>
      <c r="B151" s="49">
        <v>2013</v>
      </c>
      <c r="C151" s="247">
        <v>1600</v>
      </c>
      <c r="D151" s="563"/>
    </row>
    <row r="152" spans="1:4" ht="11.25">
      <c r="A152" s="44" t="s">
        <v>532</v>
      </c>
      <c r="B152" s="49">
        <v>2013</v>
      </c>
      <c r="C152" s="247">
        <v>960</v>
      </c>
      <c r="D152" s="246" t="s">
        <v>533</v>
      </c>
    </row>
    <row r="153" spans="1:4" ht="11.25">
      <c r="A153" s="44" t="s">
        <v>534</v>
      </c>
      <c r="B153" s="49">
        <v>2013</v>
      </c>
      <c r="C153" s="247">
        <v>2100</v>
      </c>
      <c r="D153" s="246"/>
    </row>
    <row r="154" spans="1:4" ht="11.25">
      <c r="A154" s="44" t="s">
        <v>272</v>
      </c>
      <c r="B154" s="49">
        <v>2013</v>
      </c>
      <c r="C154" s="247">
        <v>3200</v>
      </c>
      <c r="D154" s="246"/>
    </row>
    <row r="155" spans="1:4" ht="14.25">
      <c r="A155" s="44"/>
      <c r="B155" s="49"/>
      <c r="C155" s="316" t="s">
        <v>40</v>
      </c>
      <c r="D155" s="557">
        <f>SUM(C122:C154)</f>
        <v>135413.86000000002</v>
      </c>
    </row>
    <row r="157" spans="1:4" ht="11.25">
      <c r="A157" s="308" t="s">
        <v>308</v>
      </c>
      <c r="B157" s="308"/>
      <c r="C157" s="308"/>
      <c r="D157" s="308"/>
    </row>
    <row r="158" spans="1:4" ht="11.25">
      <c r="A158" s="562" t="s">
        <v>309</v>
      </c>
      <c r="B158" s="45">
        <v>2010</v>
      </c>
      <c r="C158" s="48">
        <v>1525</v>
      </c>
      <c r="D158" s="244"/>
    </row>
    <row r="159" spans="1:4" ht="11.25">
      <c r="A159" s="562" t="s">
        <v>296</v>
      </c>
      <c r="B159" s="45">
        <v>2006</v>
      </c>
      <c r="C159" s="48">
        <v>60000</v>
      </c>
      <c r="D159" s="143" t="s">
        <v>310</v>
      </c>
    </row>
    <row r="160" spans="1:4" ht="11.25">
      <c r="A160" s="562" t="s">
        <v>311</v>
      </c>
      <c r="B160" s="45">
        <v>2006</v>
      </c>
      <c r="C160" s="48">
        <v>12634</v>
      </c>
      <c r="D160" s="143" t="s">
        <v>295</v>
      </c>
    </row>
    <row r="161" spans="1:4" ht="11.25">
      <c r="A161" s="562" t="s">
        <v>312</v>
      </c>
      <c r="B161" s="45">
        <v>2006</v>
      </c>
      <c r="C161" s="48">
        <v>35000</v>
      </c>
      <c r="D161" s="143" t="s">
        <v>313</v>
      </c>
    </row>
    <row r="162" spans="1:4" ht="11.25">
      <c r="A162" s="562" t="s">
        <v>314</v>
      </c>
      <c r="B162" s="45">
        <v>2006</v>
      </c>
      <c r="C162" s="48">
        <v>21000</v>
      </c>
      <c r="D162" s="143" t="s">
        <v>313</v>
      </c>
    </row>
    <row r="163" spans="1:4" ht="11.25">
      <c r="A163" s="562" t="s">
        <v>315</v>
      </c>
      <c r="B163" s="45">
        <v>2007</v>
      </c>
      <c r="C163" s="241">
        <v>58249</v>
      </c>
      <c r="D163" s="143" t="s">
        <v>316</v>
      </c>
    </row>
    <row r="164" spans="1:4" ht="11.25">
      <c r="A164" s="562" t="s">
        <v>317</v>
      </c>
      <c r="B164" s="45">
        <v>2009</v>
      </c>
      <c r="C164" s="241">
        <v>4599</v>
      </c>
      <c r="D164" s="143"/>
    </row>
    <row r="165" spans="1:4" ht="11.25">
      <c r="A165" s="562" t="s">
        <v>318</v>
      </c>
      <c r="B165" s="45">
        <v>2009</v>
      </c>
      <c r="C165" s="241">
        <v>6816</v>
      </c>
      <c r="D165" s="143"/>
    </row>
    <row r="166" spans="1:4" ht="11.25">
      <c r="A166" s="562" t="s">
        <v>254</v>
      </c>
      <c r="B166" s="45">
        <v>2008</v>
      </c>
      <c r="C166" s="241">
        <v>6121</v>
      </c>
      <c r="D166" s="248" t="s">
        <v>319</v>
      </c>
    </row>
    <row r="167" spans="1:4" ht="14.25">
      <c r="A167" s="562"/>
      <c r="B167" s="45"/>
      <c r="C167" s="557" t="s">
        <v>279</v>
      </c>
      <c r="D167" s="557">
        <f>SUM(C158:C166)</f>
        <v>205944</v>
      </c>
    </row>
    <row r="169" spans="1:4" ht="11.25">
      <c r="A169" s="308" t="s">
        <v>320</v>
      </c>
      <c r="B169" s="308"/>
      <c r="C169" s="308"/>
      <c r="D169" s="308"/>
    </row>
    <row r="170" spans="1:4" ht="11.25">
      <c r="A170" s="554" t="s">
        <v>322</v>
      </c>
      <c r="B170" s="92">
        <v>2010</v>
      </c>
      <c r="C170" s="315">
        <v>2400</v>
      </c>
      <c r="D170" s="44"/>
    </row>
    <row r="171" spans="1:4" ht="11.25">
      <c r="A171" s="554" t="s">
        <v>323</v>
      </c>
      <c r="B171" s="92">
        <v>2010</v>
      </c>
      <c r="C171" s="315">
        <v>649</v>
      </c>
      <c r="D171" s="44"/>
    </row>
    <row r="172" spans="1:4" ht="11.25">
      <c r="A172" s="554" t="s">
        <v>321</v>
      </c>
      <c r="B172" s="92">
        <v>2010</v>
      </c>
      <c r="C172" s="315">
        <v>2239</v>
      </c>
      <c r="D172" s="44"/>
    </row>
    <row r="173" spans="1:4" ht="11.25">
      <c r="A173" s="554" t="s">
        <v>324</v>
      </c>
      <c r="B173" s="92">
        <v>2010</v>
      </c>
      <c r="C173" s="315">
        <v>9999</v>
      </c>
      <c r="D173" s="44"/>
    </row>
    <row r="174" spans="1:4" ht="15" customHeight="1">
      <c r="A174" s="554" t="s">
        <v>325</v>
      </c>
      <c r="B174" s="92">
        <v>2010</v>
      </c>
      <c r="C174" s="315">
        <v>1501</v>
      </c>
      <c r="D174" s="249"/>
    </row>
    <row r="175" spans="1:4" ht="14.25" customHeight="1">
      <c r="A175" s="554" t="s">
        <v>327</v>
      </c>
      <c r="B175" s="92">
        <v>2011</v>
      </c>
      <c r="C175" s="315">
        <v>1205.4</v>
      </c>
      <c r="D175" s="246"/>
    </row>
    <row r="176" spans="1:4" ht="11.25">
      <c r="A176" s="554" t="s">
        <v>328</v>
      </c>
      <c r="B176" s="92">
        <v>2011</v>
      </c>
      <c r="C176" s="315">
        <v>735.54</v>
      </c>
      <c r="D176" s="246"/>
    </row>
    <row r="177" spans="1:4" ht="11.25">
      <c r="A177" s="554" t="s">
        <v>329</v>
      </c>
      <c r="B177" s="92">
        <v>2011</v>
      </c>
      <c r="C177" s="315">
        <v>2300.1</v>
      </c>
      <c r="D177" s="246"/>
    </row>
    <row r="178" spans="1:4" ht="11.25">
      <c r="A178" s="554" t="s">
        <v>594</v>
      </c>
      <c r="B178" s="92">
        <v>2011</v>
      </c>
      <c r="C178" s="315">
        <v>2978.8</v>
      </c>
      <c r="D178" s="246"/>
    </row>
    <row r="179" spans="1:4" ht="11.25">
      <c r="A179" s="554" t="s">
        <v>595</v>
      </c>
      <c r="B179" s="92">
        <v>2011</v>
      </c>
      <c r="C179" s="315">
        <v>3033.98</v>
      </c>
      <c r="D179" s="250"/>
    </row>
    <row r="180" spans="1:4" ht="11.25">
      <c r="A180" s="554" t="s">
        <v>596</v>
      </c>
      <c r="B180" s="92">
        <v>2011</v>
      </c>
      <c r="C180" s="315">
        <v>888</v>
      </c>
      <c r="D180" s="250"/>
    </row>
    <row r="181" spans="1:4" ht="11.25">
      <c r="A181" s="554" t="s">
        <v>284</v>
      </c>
      <c r="B181" s="92">
        <v>2011</v>
      </c>
      <c r="C181" s="315">
        <v>432</v>
      </c>
      <c r="D181" s="250"/>
    </row>
    <row r="182" spans="1:4" ht="11.25">
      <c r="A182" s="554" t="s">
        <v>321</v>
      </c>
      <c r="B182" s="92">
        <v>2011</v>
      </c>
      <c r="C182" s="315">
        <v>3160</v>
      </c>
      <c r="D182" s="251"/>
    </row>
    <row r="183" spans="1:4" ht="11.25">
      <c r="A183" s="554" t="s">
        <v>597</v>
      </c>
      <c r="B183" s="92">
        <v>2011</v>
      </c>
      <c r="C183" s="315">
        <v>2599</v>
      </c>
      <c r="D183" s="251"/>
    </row>
    <row r="184" spans="1:4" ht="11.25">
      <c r="A184" s="554" t="s">
        <v>598</v>
      </c>
      <c r="B184" s="92">
        <v>2011</v>
      </c>
      <c r="C184" s="315">
        <v>1205.4</v>
      </c>
      <c r="D184" s="251"/>
    </row>
    <row r="185" spans="1:4" ht="11.25">
      <c r="A185" s="554" t="s">
        <v>599</v>
      </c>
      <c r="B185" s="92">
        <v>2011</v>
      </c>
      <c r="C185" s="315">
        <v>2300.1</v>
      </c>
      <c r="D185" s="251"/>
    </row>
    <row r="186" spans="1:4" ht="11.25">
      <c r="A186" s="554" t="s">
        <v>600</v>
      </c>
      <c r="B186" s="92">
        <v>2011</v>
      </c>
      <c r="C186" s="315">
        <v>299</v>
      </c>
      <c r="D186" s="251"/>
    </row>
    <row r="187" spans="1:4" ht="11.25">
      <c r="A187" s="554" t="s">
        <v>601</v>
      </c>
      <c r="B187" s="92">
        <v>2011</v>
      </c>
      <c r="C187" s="315">
        <v>189.42</v>
      </c>
      <c r="D187" s="251"/>
    </row>
    <row r="188" spans="1:4" ht="14.25" customHeight="1">
      <c r="A188" s="554" t="s">
        <v>602</v>
      </c>
      <c r="B188" s="92">
        <v>2013</v>
      </c>
      <c r="C188" s="315">
        <v>299</v>
      </c>
      <c r="D188" s="251"/>
    </row>
    <row r="189" spans="1:4" ht="11.25">
      <c r="A189" s="554" t="s">
        <v>603</v>
      </c>
      <c r="B189" s="92">
        <v>2013</v>
      </c>
      <c r="C189" s="315">
        <v>606.09</v>
      </c>
      <c r="D189" s="251"/>
    </row>
    <row r="190" spans="1:4" ht="11.25">
      <c r="A190" s="554" t="s">
        <v>604</v>
      </c>
      <c r="B190" s="92">
        <v>2013</v>
      </c>
      <c r="C190" s="315">
        <v>189.04</v>
      </c>
      <c r="D190" s="251"/>
    </row>
    <row r="191" spans="1:4" ht="11.25">
      <c r="A191" s="554" t="s">
        <v>577</v>
      </c>
      <c r="B191" s="92">
        <v>2013</v>
      </c>
      <c r="C191" s="315">
        <v>460</v>
      </c>
      <c r="D191" s="251"/>
    </row>
    <row r="192" spans="1:4" ht="11.25">
      <c r="A192" s="554" t="s">
        <v>288</v>
      </c>
      <c r="B192" s="92">
        <v>2013</v>
      </c>
      <c r="C192" s="315">
        <v>1924.42</v>
      </c>
      <c r="D192" s="251"/>
    </row>
    <row r="193" spans="1:4" ht="11.25">
      <c r="A193" s="554" t="s">
        <v>605</v>
      </c>
      <c r="B193" s="92">
        <v>2013</v>
      </c>
      <c r="C193" s="315">
        <v>2400</v>
      </c>
      <c r="D193" s="251"/>
    </row>
    <row r="194" spans="1:4" ht="11.25">
      <c r="A194" s="554" t="s">
        <v>606</v>
      </c>
      <c r="B194" s="92">
        <v>2013</v>
      </c>
      <c r="C194" s="315">
        <v>3394</v>
      </c>
      <c r="D194" s="251"/>
    </row>
    <row r="195" spans="1:4" ht="14.25">
      <c r="A195" s="554"/>
      <c r="B195" s="198"/>
      <c r="C195" s="551" t="s">
        <v>209</v>
      </c>
      <c r="D195" s="552">
        <f>SUM(C170:C194)</f>
        <v>47387.28999999999</v>
      </c>
    </row>
    <row r="197" spans="1:4" ht="11.25">
      <c r="A197" s="308" t="s">
        <v>118</v>
      </c>
      <c r="B197" s="308"/>
      <c r="C197" s="308"/>
      <c r="D197" s="308"/>
    </row>
    <row r="198" spans="1:4" ht="11.25">
      <c r="A198" s="44" t="s">
        <v>612</v>
      </c>
      <c r="B198" s="49">
        <v>2010</v>
      </c>
      <c r="C198" s="121">
        <v>1581.12</v>
      </c>
      <c r="D198" s="44" t="s">
        <v>613</v>
      </c>
    </row>
    <row r="199" spans="1:4" ht="11.25">
      <c r="A199" s="44" t="s">
        <v>614</v>
      </c>
      <c r="B199" s="49">
        <v>2010</v>
      </c>
      <c r="C199" s="121">
        <v>599</v>
      </c>
      <c r="D199" s="44"/>
    </row>
    <row r="200" spans="1:4" ht="11.25">
      <c r="A200" s="44" t="s">
        <v>615</v>
      </c>
      <c r="B200" s="49">
        <v>2010</v>
      </c>
      <c r="C200" s="121">
        <v>4697</v>
      </c>
      <c r="D200" s="44" t="s">
        <v>331</v>
      </c>
    </row>
    <row r="201" spans="1:4" ht="11.25">
      <c r="A201" s="44" t="s">
        <v>333</v>
      </c>
      <c r="B201" s="49">
        <v>2010</v>
      </c>
      <c r="C201" s="121">
        <v>9499.99</v>
      </c>
      <c r="D201" s="44"/>
    </row>
    <row r="202" spans="1:4" ht="11.25">
      <c r="A202" s="44" t="s">
        <v>334</v>
      </c>
      <c r="B202" s="49">
        <v>2010</v>
      </c>
      <c r="C202" s="121">
        <v>3999</v>
      </c>
      <c r="D202" s="44"/>
    </row>
    <row r="203" spans="1:4" ht="11.25">
      <c r="A203" s="44" t="s">
        <v>616</v>
      </c>
      <c r="B203" s="49">
        <v>2010</v>
      </c>
      <c r="C203" s="121">
        <v>33434.1</v>
      </c>
      <c r="D203" s="44" t="s">
        <v>335</v>
      </c>
    </row>
    <row r="204" spans="1:4" ht="11.25">
      <c r="A204" s="44" t="s">
        <v>617</v>
      </c>
      <c r="B204" s="49">
        <v>2010</v>
      </c>
      <c r="C204" s="121">
        <v>3429.42</v>
      </c>
      <c r="D204" s="44"/>
    </row>
    <row r="205" spans="1:4" ht="11.25">
      <c r="A205" s="44" t="s">
        <v>618</v>
      </c>
      <c r="B205" s="49">
        <v>2010</v>
      </c>
      <c r="C205" s="121">
        <v>2318</v>
      </c>
      <c r="D205" s="44"/>
    </row>
    <row r="206" spans="1:4" ht="11.25">
      <c r="A206" s="44" t="s">
        <v>619</v>
      </c>
      <c r="B206" s="49">
        <v>2010</v>
      </c>
      <c r="C206" s="121">
        <v>19001.5</v>
      </c>
      <c r="D206" s="44" t="s">
        <v>331</v>
      </c>
    </row>
    <row r="207" spans="1:4" ht="11.25">
      <c r="A207" s="44" t="s">
        <v>336</v>
      </c>
      <c r="B207" s="49">
        <v>2010</v>
      </c>
      <c r="C207" s="121">
        <v>451.4</v>
      </c>
      <c r="D207" s="44" t="s">
        <v>620</v>
      </c>
    </row>
    <row r="208" spans="1:4" ht="11.25">
      <c r="A208" s="44" t="s">
        <v>337</v>
      </c>
      <c r="B208" s="49">
        <v>2010</v>
      </c>
      <c r="C208" s="121">
        <v>9888.24</v>
      </c>
      <c r="D208" s="44" t="s">
        <v>338</v>
      </c>
    </row>
    <row r="209" spans="1:4" ht="11.25">
      <c r="A209" s="44" t="s">
        <v>339</v>
      </c>
      <c r="B209" s="49">
        <v>2011</v>
      </c>
      <c r="C209" s="121">
        <v>10867.05</v>
      </c>
      <c r="D209" s="44" t="s">
        <v>340</v>
      </c>
    </row>
    <row r="210" spans="1:4" ht="11.25">
      <c r="A210" s="44" t="s">
        <v>621</v>
      </c>
      <c r="B210" s="49">
        <v>2011</v>
      </c>
      <c r="C210" s="121">
        <v>516.6</v>
      </c>
      <c r="D210" s="44" t="s">
        <v>340</v>
      </c>
    </row>
    <row r="211" spans="1:4" ht="11.25">
      <c r="A211" s="44" t="s">
        <v>622</v>
      </c>
      <c r="B211" s="49">
        <v>2011</v>
      </c>
      <c r="C211" s="121">
        <v>2499</v>
      </c>
      <c r="D211" s="44"/>
    </row>
    <row r="212" spans="1:4" ht="11.25">
      <c r="A212" s="44" t="s">
        <v>341</v>
      </c>
      <c r="B212" s="49">
        <v>2011</v>
      </c>
      <c r="C212" s="121">
        <v>52521</v>
      </c>
      <c r="D212" s="44" t="s">
        <v>338</v>
      </c>
    </row>
    <row r="213" spans="1:4" ht="11.25">
      <c r="A213" s="44" t="s">
        <v>284</v>
      </c>
      <c r="B213" s="49">
        <v>2011</v>
      </c>
      <c r="C213" s="121">
        <v>837</v>
      </c>
      <c r="D213" s="44" t="s">
        <v>340</v>
      </c>
    </row>
    <row r="214" spans="1:4" ht="11.25">
      <c r="A214" s="44" t="s">
        <v>282</v>
      </c>
      <c r="B214" s="49">
        <v>2011</v>
      </c>
      <c r="C214" s="121">
        <v>1674.58</v>
      </c>
      <c r="D214" s="44" t="s">
        <v>623</v>
      </c>
    </row>
    <row r="215" spans="1:4" ht="11.25">
      <c r="A215" s="44" t="s">
        <v>624</v>
      </c>
      <c r="B215" s="49">
        <v>2011</v>
      </c>
      <c r="C215" s="121">
        <v>450</v>
      </c>
      <c r="D215" s="44"/>
    </row>
    <row r="216" spans="1:4" ht="11.25">
      <c r="A216" s="44" t="s">
        <v>625</v>
      </c>
      <c r="B216" s="49">
        <v>2011</v>
      </c>
      <c r="C216" s="121">
        <v>29950</v>
      </c>
      <c r="D216" s="44"/>
    </row>
    <row r="217" spans="1:4" ht="11.25">
      <c r="A217" s="44" t="s">
        <v>372</v>
      </c>
      <c r="B217" s="49">
        <v>2011</v>
      </c>
      <c r="C217" s="121">
        <v>7999.99</v>
      </c>
      <c r="D217" s="44"/>
    </row>
    <row r="218" spans="1:4" ht="11.25">
      <c r="A218" s="44" t="s">
        <v>626</v>
      </c>
      <c r="B218" s="49">
        <v>2012</v>
      </c>
      <c r="C218" s="121">
        <v>699</v>
      </c>
      <c r="D218" s="44"/>
    </row>
    <row r="219" spans="1:4" ht="11.25">
      <c r="A219" s="44" t="s">
        <v>532</v>
      </c>
      <c r="B219" s="49">
        <v>2012</v>
      </c>
      <c r="C219" s="121">
        <v>1100</v>
      </c>
      <c r="D219" s="44"/>
    </row>
    <row r="220" spans="1:4" ht="11.25">
      <c r="A220" s="44" t="s">
        <v>627</v>
      </c>
      <c r="B220" s="49">
        <v>2012</v>
      </c>
      <c r="C220" s="121">
        <v>209</v>
      </c>
      <c r="D220" s="44"/>
    </row>
    <row r="221" spans="1:4" ht="11.25">
      <c r="A221" s="44" t="s">
        <v>628</v>
      </c>
      <c r="B221" s="49">
        <v>2012</v>
      </c>
      <c r="C221" s="121">
        <v>109</v>
      </c>
      <c r="D221" s="44"/>
    </row>
    <row r="222" spans="1:4" ht="11.25">
      <c r="A222" s="44" t="s">
        <v>629</v>
      </c>
      <c r="B222" s="49">
        <v>2012</v>
      </c>
      <c r="C222" s="121">
        <v>2494.99</v>
      </c>
      <c r="D222" s="44" t="s">
        <v>331</v>
      </c>
    </row>
    <row r="223" spans="1:4" ht="11.25">
      <c r="A223" s="44" t="s">
        <v>630</v>
      </c>
      <c r="B223" s="49">
        <v>2012</v>
      </c>
      <c r="C223" s="121">
        <v>1254.6</v>
      </c>
      <c r="D223" s="44" t="s">
        <v>623</v>
      </c>
    </row>
    <row r="224" spans="1:4" ht="11.25">
      <c r="A224" s="44" t="s">
        <v>631</v>
      </c>
      <c r="B224" s="49">
        <v>2012</v>
      </c>
      <c r="C224" s="121">
        <v>1746.6</v>
      </c>
      <c r="D224" s="44" t="s">
        <v>623</v>
      </c>
    </row>
    <row r="225" spans="1:4" ht="11.25">
      <c r="A225" s="44" t="s">
        <v>632</v>
      </c>
      <c r="B225" s="49">
        <v>2012</v>
      </c>
      <c r="C225" s="121">
        <v>4329</v>
      </c>
      <c r="D225" s="44"/>
    </row>
    <row r="226" spans="1:4" ht="11.25">
      <c r="A226" s="44" t="s">
        <v>625</v>
      </c>
      <c r="B226" s="49">
        <v>2012</v>
      </c>
      <c r="C226" s="121">
        <v>835</v>
      </c>
      <c r="D226" s="44"/>
    </row>
    <row r="227" spans="1:4" ht="11.25">
      <c r="A227" s="44" t="s">
        <v>332</v>
      </c>
      <c r="B227" s="49">
        <v>2012</v>
      </c>
      <c r="C227" s="121">
        <v>2999</v>
      </c>
      <c r="D227" s="44"/>
    </row>
    <row r="228" spans="1:4" ht="11.25">
      <c r="A228" s="44" t="s">
        <v>633</v>
      </c>
      <c r="B228" s="49">
        <v>2012</v>
      </c>
      <c r="C228" s="121">
        <v>3310.89</v>
      </c>
      <c r="D228" s="44"/>
    </row>
    <row r="229" spans="1:4" ht="11.25">
      <c r="A229" s="44" t="s">
        <v>634</v>
      </c>
      <c r="B229" s="49">
        <v>2012</v>
      </c>
      <c r="C229" s="121">
        <v>7080</v>
      </c>
      <c r="D229" s="44"/>
    </row>
    <row r="230" spans="1:4" ht="11.25">
      <c r="A230" s="44" t="s">
        <v>635</v>
      </c>
      <c r="B230" s="49">
        <v>2012</v>
      </c>
      <c r="C230" s="121">
        <v>7962</v>
      </c>
      <c r="D230" s="44" t="s">
        <v>340</v>
      </c>
    </row>
    <row r="231" spans="1:4" ht="11.25">
      <c r="A231" s="44" t="s">
        <v>330</v>
      </c>
      <c r="B231" s="49">
        <v>2012</v>
      </c>
      <c r="C231" s="121">
        <v>627</v>
      </c>
      <c r="D231" s="44"/>
    </row>
    <row r="232" spans="1:4" ht="11.25">
      <c r="A232" s="44" t="s">
        <v>636</v>
      </c>
      <c r="B232" s="49">
        <v>2012</v>
      </c>
      <c r="C232" s="121">
        <v>720</v>
      </c>
      <c r="D232" s="44"/>
    </row>
    <row r="233" spans="1:4" ht="11.25">
      <c r="A233" s="44" t="s">
        <v>637</v>
      </c>
      <c r="B233" s="49">
        <v>2013</v>
      </c>
      <c r="C233" s="121">
        <v>205</v>
      </c>
      <c r="D233" s="44"/>
    </row>
    <row r="234" spans="1:4" ht="11.25">
      <c r="A234" s="44" t="s">
        <v>626</v>
      </c>
      <c r="B234" s="49">
        <v>2013</v>
      </c>
      <c r="C234" s="121">
        <v>1720</v>
      </c>
      <c r="D234" s="44" t="s">
        <v>623</v>
      </c>
    </row>
    <row r="235" spans="1:4" ht="11.25">
      <c r="A235" s="44" t="s">
        <v>637</v>
      </c>
      <c r="B235" s="49">
        <v>2013</v>
      </c>
      <c r="C235" s="121">
        <v>438</v>
      </c>
      <c r="D235" s="44" t="s">
        <v>623</v>
      </c>
    </row>
    <row r="236" spans="1:4" ht="11.25">
      <c r="A236" s="44" t="s">
        <v>638</v>
      </c>
      <c r="B236" s="49">
        <v>2013</v>
      </c>
      <c r="C236" s="121">
        <v>420</v>
      </c>
      <c r="D236" s="44"/>
    </row>
    <row r="237" spans="1:4" ht="11.25">
      <c r="A237" s="44" t="s">
        <v>637</v>
      </c>
      <c r="B237" s="49">
        <v>2013</v>
      </c>
      <c r="C237" s="121">
        <v>438</v>
      </c>
      <c r="D237" s="44" t="s">
        <v>623</v>
      </c>
    </row>
    <row r="238" spans="1:4" ht="11.25">
      <c r="A238" s="44" t="s">
        <v>272</v>
      </c>
      <c r="B238" s="49">
        <v>2013</v>
      </c>
      <c r="C238" s="121">
        <v>7362</v>
      </c>
      <c r="D238" s="44" t="s">
        <v>623</v>
      </c>
    </row>
    <row r="239" spans="1:4" ht="11.25">
      <c r="A239" s="44" t="s">
        <v>272</v>
      </c>
      <c r="B239" s="49">
        <v>2013</v>
      </c>
      <c r="C239" s="121">
        <v>7228</v>
      </c>
      <c r="D239" s="44" t="s">
        <v>623</v>
      </c>
    </row>
    <row r="240" spans="1:4" ht="11.25">
      <c r="A240" s="44" t="s">
        <v>639</v>
      </c>
      <c r="B240" s="49">
        <v>2013</v>
      </c>
      <c r="C240" s="121">
        <v>12999</v>
      </c>
      <c r="D240" s="44"/>
    </row>
    <row r="241" spans="1:4" ht="11.25">
      <c r="A241" s="44" t="s">
        <v>640</v>
      </c>
      <c r="B241" s="49">
        <v>2013</v>
      </c>
      <c r="C241" s="121">
        <v>9897</v>
      </c>
      <c r="D241" s="44" t="s">
        <v>340</v>
      </c>
    </row>
    <row r="242" spans="1:4" ht="11.25">
      <c r="A242" s="44" t="s">
        <v>636</v>
      </c>
      <c r="B242" s="49">
        <v>2013</v>
      </c>
      <c r="C242" s="121">
        <v>1739</v>
      </c>
      <c r="D242" s="44"/>
    </row>
    <row r="243" spans="1:4" ht="11.25">
      <c r="A243" s="44" t="s">
        <v>641</v>
      </c>
      <c r="B243" s="49">
        <v>2013</v>
      </c>
      <c r="C243" s="121">
        <v>849</v>
      </c>
      <c r="D243" s="44"/>
    </row>
    <row r="244" spans="1:4" ht="11.25">
      <c r="A244" s="44" t="s">
        <v>642</v>
      </c>
      <c r="B244" s="49">
        <v>2013</v>
      </c>
      <c r="C244" s="121">
        <v>600</v>
      </c>
      <c r="D244" s="44" t="s">
        <v>340</v>
      </c>
    </row>
    <row r="245" spans="1:4" ht="11.25">
      <c r="A245" s="44" t="s">
        <v>643</v>
      </c>
      <c r="B245" s="49">
        <v>2013</v>
      </c>
      <c r="C245" s="121">
        <v>1911</v>
      </c>
      <c r="D245" s="44" t="s">
        <v>340</v>
      </c>
    </row>
    <row r="246" spans="1:4" ht="11.25">
      <c r="A246" s="44" t="s">
        <v>644</v>
      </c>
      <c r="B246" s="49">
        <v>2013</v>
      </c>
      <c r="C246" s="121">
        <v>1650</v>
      </c>
      <c r="D246" s="44"/>
    </row>
    <row r="247" spans="1:4" ht="11.25">
      <c r="A247" s="44" t="s">
        <v>645</v>
      </c>
      <c r="B247" s="49">
        <v>2013</v>
      </c>
      <c r="C247" s="121">
        <v>3598</v>
      </c>
      <c r="D247" s="44" t="s">
        <v>623</v>
      </c>
    </row>
    <row r="248" spans="1:4" ht="11.25">
      <c r="A248" s="44" t="s">
        <v>646</v>
      </c>
      <c r="B248" s="49">
        <v>2014</v>
      </c>
      <c r="C248" s="121">
        <v>550.01</v>
      </c>
      <c r="D248" s="44" t="s">
        <v>623</v>
      </c>
    </row>
    <row r="249" spans="1:4" ht="11.25">
      <c r="A249" s="44" t="s">
        <v>646</v>
      </c>
      <c r="B249" s="49">
        <v>2014</v>
      </c>
      <c r="C249" s="121">
        <v>1079.99</v>
      </c>
      <c r="D249" s="44" t="s">
        <v>647</v>
      </c>
    </row>
    <row r="250" spans="1:4" ht="15">
      <c r="A250" s="560"/>
      <c r="B250" s="348"/>
      <c r="C250" s="349" t="s">
        <v>342</v>
      </c>
      <c r="D250" s="561">
        <f>SUM(C198:C250)</f>
        <v>284374.07</v>
      </c>
    </row>
    <row r="251" ht="15" customHeight="1"/>
    <row r="252" spans="1:4" ht="15" customHeight="1">
      <c r="A252" s="303" t="s">
        <v>126</v>
      </c>
      <c r="B252" s="303"/>
      <c r="C252" s="303"/>
      <c r="D252" s="303"/>
    </row>
    <row r="253" spans="1:4" ht="15" customHeight="1">
      <c r="A253" s="44" t="s">
        <v>343</v>
      </c>
      <c r="B253" s="49">
        <v>2010</v>
      </c>
      <c r="C253" s="253">
        <v>229</v>
      </c>
      <c r="D253" s="211"/>
    </row>
    <row r="254" spans="1:4" ht="15" customHeight="1">
      <c r="A254" s="44" t="s">
        <v>343</v>
      </c>
      <c r="B254" s="49">
        <v>2010</v>
      </c>
      <c r="C254" s="253">
        <v>228</v>
      </c>
      <c r="D254" s="211"/>
    </row>
    <row r="255" spans="1:4" ht="15" customHeight="1">
      <c r="A255" s="44" t="s">
        <v>344</v>
      </c>
      <c r="B255" s="49">
        <v>2010</v>
      </c>
      <c r="C255" s="253">
        <v>1799</v>
      </c>
      <c r="D255" s="211"/>
    </row>
    <row r="256" spans="1:4" ht="15" customHeight="1">
      <c r="A256" s="44" t="s">
        <v>344</v>
      </c>
      <c r="B256" s="49">
        <v>2010</v>
      </c>
      <c r="C256" s="253">
        <v>1799</v>
      </c>
      <c r="D256" s="211"/>
    </row>
    <row r="257" spans="1:4" ht="15" customHeight="1">
      <c r="A257" s="44" t="s">
        <v>345</v>
      </c>
      <c r="B257" s="49">
        <v>2010</v>
      </c>
      <c r="C257" s="253">
        <v>12016.84</v>
      </c>
      <c r="D257" s="211" t="s">
        <v>346</v>
      </c>
    </row>
    <row r="258" spans="1:4" ht="15" customHeight="1">
      <c r="A258" s="44" t="s">
        <v>345</v>
      </c>
      <c r="B258" s="49">
        <v>2010</v>
      </c>
      <c r="C258" s="253">
        <v>273.25</v>
      </c>
      <c r="D258" s="211" t="s">
        <v>347</v>
      </c>
    </row>
    <row r="259" spans="1:4" ht="15" customHeight="1">
      <c r="A259" s="44" t="s">
        <v>348</v>
      </c>
      <c r="B259" s="49">
        <v>2010</v>
      </c>
      <c r="C259" s="253">
        <v>20829.27</v>
      </c>
      <c r="D259" s="211" t="s">
        <v>349</v>
      </c>
    </row>
    <row r="260" spans="1:4" ht="15" customHeight="1">
      <c r="A260" s="44" t="s">
        <v>356</v>
      </c>
      <c r="B260" s="49">
        <v>2010</v>
      </c>
      <c r="C260" s="253">
        <v>4463.1</v>
      </c>
      <c r="D260" s="211" t="s">
        <v>357</v>
      </c>
    </row>
    <row r="261" spans="1:4" ht="15" customHeight="1">
      <c r="A261" s="44" t="s">
        <v>358</v>
      </c>
      <c r="B261" s="49">
        <v>2010</v>
      </c>
      <c r="C261" s="253">
        <v>3967.48</v>
      </c>
      <c r="D261" s="211" t="s">
        <v>359</v>
      </c>
    </row>
    <row r="262" spans="1:4" ht="15" customHeight="1">
      <c r="A262" s="44" t="s">
        <v>360</v>
      </c>
      <c r="B262" s="49">
        <v>2010</v>
      </c>
      <c r="C262" s="253">
        <v>7934.96</v>
      </c>
      <c r="D262" s="211" t="s">
        <v>361</v>
      </c>
    </row>
    <row r="263" spans="1:4" ht="15" customHeight="1">
      <c r="A263" s="44" t="s">
        <v>362</v>
      </c>
      <c r="B263" s="49">
        <v>2010</v>
      </c>
      <c r="C263" s="253">
        <v>4880</v>
      </c>
      <c r="D263" s="211" t="s">
        <v>710</v>
      </c>
    </row>
    <row r="264" spans="1:4" ht="15" customHeight="1">
      <c r="A264" s="44" t="s">
        <v>363</v>
      </c>
      <c r="B264" s="49">
        <v>2010</v>
      </c>
      <c r="C264" s="253">
        <v>4959.34</v>
      </c>
      <c r="D264" s="211" t="s">
        <v>364</v>
      </c>
    </row>
    <row r="265" spans="1:4" ht="15" customHeight="1">
      <c r="A265" s="44" t="s">
        <v>365</v>
      </c>
      <c r="B265" s="49">
        <v>2010</v>
      </c>
      <c r="C265" s="253">
        <v>6099.98</v>
      </c>
      <c r="D265" s="211" t="s">
        <v>711</v>
      </c>
    </row>
    <row r="266" spans="1:4" ht="15" customHeight="1">
      <c r="A266" s="44" t="s">
        <v>712</v>
      </c>
      <c r="B266" s="49">
        <v>2011</v>
      </c>
      <c r="C266" s="253">
        <v>23500</v>
      </c>
      <c r="D266" s="211"/>
    </row>
    <row r="267" spans="1:4" ht="15" customHeight="1">
      <c r="A267" s="44" t="s">
        <v>713</v>
      </c>
      <c r="B267" s="49">
        <v>2011</v>
      </c>
      <c r="C267" s="253">
        <v>7150</v>
      </c>
      <c r="D267" s="211" t="s">
        <v>714</v>
      </c>
    </row>
    <row r="268" spans="1:4" ht="15" customHeight="1">
      <c r="A268" s="44" t="s">
        <v>715</v>
      </c>
      <c r="B268" s="49">
        <v>2011</v>
      </c>
      <c r="C268" s="253">
        <v>12000</v>
      </c>
      <c r="D268" s="211"/>
    </row>
    <row r="269" spans="1:4" ht="15" customHeight="1">
      <c r="A269" s="44" t="s">
        <v>716</v>
      </c>
      <c r="B269" s="49">
        <v>2011</v>
      </c>
      <c r="C269" s="253">
        <v>3200</v>
      </c>
      <c r="D269" s="211"/>
    </row>
    <row r="270" spans="1:4" ht="15" customHeight="1">
      <c r="A270" s="44" t="s">
        <v>717</v>
      </c>
      <c r="B270" s="49">
        <v>2011</v>
      </c>
      <c r="C270" s="253">
        <v>24300</v>
      </c>
      <c r="D270" s="211" t="s">
        <v>718</v>
      </c>
    </row>
    <row r="271" spans="1:4" ht="15" customHeight="1">
      <c r="A271" s="44" t="s">
        <v>719</v>
      </c>
      <c r="B271" s="49">
        <v>2011</v>
      </c>
      <c r="C271" s="253">
        <v>2100</v>
      </c>
      <c r="D271" s="211"/>
    </row>
    <row r="272" spans="1:4" ht="15" customHeight="1">
      <c r="A272" s="44" t="s">
        <v>348</v>
      </c>
      <c r="B272" s="49">
        <v>2011</v>
      </c>
      <c r="C272" s="253">
        <v>8760.93</v>
      </c>
      <c r="D272" s="211"/>
    </row>
    <row r="273" spans="1:4" ht="15" customHeight="1">
      <c r="A273" s="44" t="s">
        <v>348</v>
      </c>
      <c r="B273" s="49">
        <v>2011</v>
      </c>
      <c r="C273" s="253">
        <v>8760.93</v>
      </c>
      <c r="D273" s="211"/>
    </row>
    <row r="274" spans="1:4" ht="15" customHeight="1">
      <c r="A274" s="44" t="s">
        <v>720</v>
      </c>
      <c r="B274" s="49">
        <v>2011</v>
      </c>
      <c r="C274" s="253">
        <v>5006.24</v>
      </c>
      <c r="D274" s="211"/>
    </row>
    <row r="275" spans="1:4" ht="15" customHeight="1">
      <c r="A275" s="44" t="s">
        <v>348</v>
      </c>
      <c r="B275" s="49">
        <v>2011</v>
      </c>
      <c r="C275" s="253">
        <v>8760.93</v>
      </c>
      <c r="D275" s="211"/>
    </row>
    <row r="276" spans="1:4" ht="15" customHeight="1">
      <c r="A276" s="44" t="s">
        <v>720</v>
      </c>
      <c r="B276" s="49">
        <v>2011</v>
      </c>
      <c r="C276" s="253">
        <v>5006.24</v>
      </c>
      <c r="D276" s="211"/>
    </row>
    <row r="277" spans="1:4" ht="15" customHeight="1">
      <c r="A277" s="44" t="s">
        <v>721</v>
      </c>
      <c r="B277" s="49">
        <v>2012</v>
      </c>
      <c r="C277" s="253">
        <v>1827.01</v>
      </c>
      <c r="D277" s="211"/>
    </row>
    <row r="278" spans="1:4" ht="15" customHeight="1">
      <c r="A278" s="44" t="s">
        <v>722</v>
      </c>
      <c r="B278" s="49">
        <v>2013</v>
      </c>
      <c r="C278" s="253">
        <v>39520</v>
      </c>
      <c r="D278" s="211" t="s">
        <v>723</v>
      </c>
    </row>
    <row r="279" spans="1:4" ht="15" customHeight="1">
      <c r="A279" s="251"/>
      <c r="B279" s="559"/>
      <c r="C279" s="316" t="s">
        <v>40</v>
      </c>
      <c r="D279" s="557">
        <f>SUM(C253:C278)</f>
        <v>219371.49999999997</v>
      </c>
    </row>
    <row r="280" ht="15" customHeight="1"/>
    <row r="281" spans="1:4" ht="15" customHeight="1">
      <c r="A281" s="308" t="s">
        <v>248</v>
      </c>
      <c r="B281" s="308"/>
      <c r="C281" s="308"/>
      <c r="D281" s="555"/>
    </row>
    <row r="282" spans="1:4" ht="15" customHeight="1">
      <c r="A282" s="44" t="s">
        <v>553</v>
      </c>
      <c r="B282" s="44">
        <v>2010</v>
      </c>
      <c r="C282" s="44">
        <v>3143.88</v>
      </c>
      <c r="D282" s="556"/>
    </row>
    <row r="283" spans="1:4" ht="11.25">
      <c r="A283" s="95" t="s">
        <v>554</v>
      </c>
      <c r="B283" s="95">
        <v>2010</v>
      </c>
      <c r="C283" s="95">
        <v>8225.82</v>
      </c>
      <c r="D283" s="198"/>
    </row>
    <row r="284" spans="1:4" ht="11.25">
      <c r="A284" s="95" t="s">
        <v>555</v>
      </c>
      <c r="B284" s="95">
        <v>2012</v>
      </c>
      <c r="C284" s="95">
        <v>3940</v>
      </c>
      <c r="D284" s="198"/>
    </row>
    <row r="285" spans="1:4" ht="11.25">
      <c r="A285" s="95" t="s">
        <v>556</v>
      </c>
      <c r="B285" s="95">
        <v>2013</v>
      </c>
      <c r="C285" s="95">
        <v>37500</v>
      </c>
      <c r="D285" s="198"/>
    </row>
    <row r="286" spans="1:4" ht="11.25">
      <c r="A286" s="44" t="s">
        <v>557</v>
      </c>
      <c r="B286" s="44">
        <v>2013</v>
      </c>
      <c r="C286" s="44">
        <v>2710</v>
      </c>
      <c r="D286" s="198"/>
    </row>
    <row r="287" spans="1:4" ht="11.25">
      <c r="A287" s="44" t="s">
        <v>558</v>
      </c>
      <c r="B287" s="44">
        <v>2013</v>
      </c>
      <c r="C287" s="44">
        <v>11083.2</v>
      </c>
      <c r="D287" s="198"/>
    </row>
    <row r="288" spans="1:4" ht="11.25">
      <c r="A288" s="44" t="s">
        <v>559</v>
      </c>
      <c r="B288" s="44">
        <v>2013</v>
      </c>
      <c r="C288" s="44">
        <v>8800.01</v>
      </c>
      <c r="D288" s="198"/>
    </row>
    <row r="289" spans="1:4" ht="11.25">
      <c r="A289" s="44" t="s">
        <v>560</v>
      </c>
      <c r="B289" s="44">
        <v>2013</v>
      </c>
      <c r="C289" s="44">
        <v>2200</v>
      </c>
      <c r="D289" s="198"/>
    </row>
    <row r="290" spans="1:4" ht="11.25">
      <c r="A290" s="44" t="s">
        <v>561</v>
      </c>
      <c r="B290" s="44">
        <v>2014</v>
      </c>
      <c r="C290" s="44">
        <v>2490</v>
      </c>
      <c r="D290" s="198"/>
    </row>
    <row r="291" spans="1:4" ht="11.25">
      <c r="A291" s="44" t="s">
        <v>562</v>
      </c>
      <c r="B291" s="44">
        <v>2014</v>
      </c>
      <c r="C291" s="44">
        <v>11607.54</v>
      </c>
      <c r="D291" s="198"/>
    </row>
    <row r="292" spans="1:4" ht="14.25">
      <c r="A292" s="95"/>
      <c r="B292" s="198"/>
      <c r="C292" s="557" t="s">
        <v>40</v>
      </c>
      <c r="D292" s="558">
        <f>SUM(C282:C291)</f>
        <v>91700.44999999998</v>
      </c>
    </row>
    <row r="296" spans="1:4" ht="11.25">
      <c r="A296" s="231" t="s">
        <v>308</v>
      </c>
      <c r="B296" s="228"/>
      <c r="C296" s="228"/>
      <c r="D296" s="261"/>
    </row>
    <row r="297" spans="1:4" s="203" customFormat="1" ht="11.25">
      <c r="A297" s="549" t="s">
        <v>587</v>
      </c>
      <c r="B297" s="550">
        <v>2013</v>
      </c>
      <c r="C297" s="550">
        <v>1476</v>
      </c>
      <c r="D297" s="400"/>
    </row>
    <row r="298" spans="1:4" ht="15" thickBot="1">
      <c r="A298" s="310"/>
      <c r="B298" s="45"/>
      <c r="C298" s="302" t="s">
        <v>40</v>
      </c>
      <c r="D298" s="255">
        <f>SUM(C297:C297)</f>
        <v>1476</v>
      </c>
    </row>
    <row r="302" spans="1:4" ht="33.75">
      <c r="A302" s="553" t="s">
        <v>589</v>
      </c>
      <c r="B302" s="303"/>
      <c r="C302" s="303" t="s">
        <v>592</v>
      </c>
      <c r="D302" s="198"/>
    </row>
    <row r="303" spans="1:4" ht="11.25">
      <c r="A303" s="554" t="s">
        <v>590</v>
      </c>
      <c r="B303" s="92">
        <v>2010</v>
      </c>
      <c r="C303" s="315">
        <v>2271.64</v>
      </c>
      <c r="D303" s="198"/>
    </row>
    <row r="304" spans="1:4" ht="11.25">
      <c r="A304" s="554" t="s">
        <v>282</v>
      </c>
      <c r="B304" s="92">
        <v>2010</v>
      </c>
      <c r="C304" s="315">
        <v>1891</v>
      </c>
      <c r="D304" s="198"/>
    </row>
    <row r="305" spans="1:4" ht="11.25">
      <c r="A305" s="554" t="s">
        <v>591</v>
      </c>
      <c r="B305" s="92">
        <v>2010</v>
      </c>
      <c r="C305" s="315">
        <v>651.48</v>
      </c>
      <c r="D305" s="198"/>
    </row>
    <row r="306" spans="1:4" ht="14.25">
      <c r="A306" s="554"/>
      <c r="B306" s="198"/>
      <c r="C306" s="97" t="s">
        <v>209</v>
      </c>
      <c r="D306" s="316">
        <f>SUM(C303:C305)</f>
        <v>4814.119999999999</v>
      </c>
    </row>
    <row r="310" spans="2:4" ht="18">
      <c r="B310" s="608" t="s">
        <v>869</v>
      </c>
      <c r="C310" s="608"/>
      <c r="D310" s="574">
        <f>SUM(D306,D298,D292,D279,D250,D195,D167,D155,D119,D109,D92,D62,D52,D32)</f>
        <v>1175749.17</v>
      </c>
    </row>
  </sheetData>
  <sheetProtection/>
  <mergeCells count="4">
    <mergeCell ref="A1:D1"/>
    <mergeCell ref="A54:D54"/>
    <mergeCell ref="A32:C32"/>
    <mergeCell ref="B310:C3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3"/>
  <sheetViews>
    <sheetView zoomScale="90" zoomScaleNormal="90" zoomScalePageLayoutView="0" workbookViewId="0" topLeftCell="A73">
      <selection activeCell="D104" sqref="D104"/>
    </sheetView>
  </sheetViews>
  <sheetFormatPr defaultColWidth="19.8515625" defaultRowHeight="15"/>
  <cols>
    <col min="1" max="1" width="32.00390625" style="229" customWidth="1"/>
    <col min="2" max="3" width="19.8515625" style="229" customWidth="1"/>
    <col min="4" max="4" width="44.8515625" style="229" customWidth="1"/>
    <col min="5" max="16384" width="19.8515625" style="229" customWidth="1"/>
  </cols>
  <sheetData>
    <row r="1" spans="1:4" ht="14.25">
      <c r="A1" s="609" t="s">
        <v>249</v>
      </c>
      <c r="B1" s="610"/>
      <c r="C1" s="610"/>
      <c r="D1" s="610"/>
    </row>
    <row r="2" spans="1:4" ht="22.5">
      <c r="A2" s="127" t="s">
        <v>250</v>
      </c>
      <c r="B2" s="128" t="s">
        <v>251</v>
      </c>
      <c r="C2" s="129" t="s">
        <v>252</v>
      </c>
      <c r="D2" s="130" t="s">
        <v>253</v>
      </c>
    </row>
    <row r="3" spans="1:4" ht="25.5" customHeight="1">
      <c r="A3" s="131" t="s">
        <v>12</v>
      </c>
      <c r="B3" s="132"/>
      <c r="C3" s="132"/>
      <c r="D3" s="132"/>
    </row>
    <row r="4" spans="1:4" ht="21">
      <c r="A4" s="1" t="s">
        <v>368</v>
      </c>
      <c r="B4" s="108">
        <v>2010</v>
      </c>
      <c r="C4" s="110">
        <v>2294</v>
      </c>
      <c r="D4" s="403" t="s">
        <v>369</v>
      </c>
    </row>
    <row r="5" spans="1:4" ht="14.25">
      <c r="A5" s="1" t="s">
        <v>370</v>
      </c>
      <c r="B5" s="108">
        <v>2011</v>
      </c>
      <c r="C5" s="110">
        <v>404.01</v>
      </c>
      <c r="D5" s="403" t="s">
        <v>371</v>
      </c>
    </row>
    <row r="6" spans="1:4" ht="21">
      <c r="A6" s="137" t="s">
        <v>688</v>
      </c>
      <c r="B6" s="108">
        <v>2012</v>
      </c>
      <c r="C6" s="110">
        <v>245</v>
      </c>
      <c r="D6" s="403" t="s">
        <v>689</v>
      </c>
    </row>
    <row r="7" spans="1:4" ht="21">
      <c r="A7" s="137" t="s">
        <v>690</v>
      </c>
      <c r="B7" s="108">
        <v>2013</v>
      </c>
      <c r="C7" s="110">
        <v>3108</v>
      </c>
      <c r="D7" s="404" t="s">
        <v>691</v>
      </c>
    </row>
    <row r="8" spans="1:4" ht="21.75" thickBot="1">
      <c r="A8" s="405" t="s">
        <v>692</v>
      </c>
      <c r="B8" s="406">
        <v>2013</v>
      </c>
      <c r="C8" s="407">
        <v>3478</v>
      </c>
      <c r="D8" s="408" t="s">
        <v>693</v>
      </c>
    </row>
    <row r="9" spans="1:4" ht="15" thickBot="1">
      <c r="A9" s="615" t="s">
        <v>40</v>
      </c>
      <c r="B9" s="616"/>
      <c r="C9" s="617"/>
      <c r="D9" s="409">
        <f>SUM(C4:C8)</f>
        <v>9529.01</v>
      </c>
    </row>
    <row r="11" spans="1:4" ht="25.5" customHeight="1">
      <c r="A11" s="135" t="s">
        <v>41</v>
      </c>
      <c r="B11" s="132"/>
      <c r="C11" s="132"/>
      <c r="D11" s="132"/>
    </row>
    <row r="12" spans="1:4" ht="14.25">
      <c r="A12" s="112" t="s">
        <v>658</v>
      </c>
      <c r="B12" s="105">
        <v>2011</v>
      </c>
      <c r="C12" s="114">
        <v>3399</v>
      </c>
      <c r="D12" s="113"/>
    </row>
    <row r="13" spans="1:4" ht="14.25">
      <c r="A13" s="112" t="s">
        <v>581</v>
      </c>
      <c r="B13" s="105">
        <v>2011</v>
      </c>
      <c r="C13" s="114">
        <v>3399</v>
      </c>
      <c r="D13" s="113"/>
    </row>
    <row r="14" spans="1:4" ht="14.25">
      <c r="A14" s="112" t="s">
        <v>659</v>
      </c>
      <c r="B14" s="112">
        <v>2014</v>
      </c>
      <c r="C14" s="112">
        <v>519.99</v>
      </c>
      <c r="D14" s="299"/>
    </row>
    <row r="15" spans="1:4" ht="14.25">
      <c r="A15" s="112" t="s">
        <v>659</v>
      </c>
      <c r="B15" s="112">
        <v>2014</v>
      </c>
      <c r="C15" s="112">
        <v>519.99</v>
      </c>
      <c r="D15" s="299"/>
    </row>
    <row r="16" spans="1:4" ht="15" thickBot="1">
      <c r="A16" s="354"/>
      <c r="B16" s="134"/>
      <c r="C16" s="351" t="s">
        <v>40</v>
      </c>
      <c r="D16" s="355">
        <f>SUM(C12:C15)</f>
        <v>7837.98</v>
      </c>
    </row>
    <row r="17" spans="1:4" s="356" customFormat="1" ht="14.25">
      <c r="A17" s="357"/>
      <c r="B17" s="358"/>
      <c r="C17" s="359"/>
      <c r="D17" s="360"/>
    </row>
    <row r="18" spans="1:4" ht="33" customHeight="1">
      <c r="A18" s="618" t="s">
        <v>287</v>
      </c>
      <c r="B18" s="619"/>
      <c r="C18" s="619"/>
      <c r="D18" s="620"/>
    </row>
    <row r="19" spans="1:4" ht="14.25">
      <c r="A19" s="107" t="s">
        <v>709</v>
      </c>
      <c r="B19" s="108">
        <v>2012</v>
      </c>
      <c r="C19" s="136">
        <v>2500</v>
      </c>
      <c r="D19" s="418"/>
    </row>
    <row r="20" spans="1:4" ht="14.25">
      <c r="A20" s="107" t="s">
        <v>705</v>
      </c>
      <c r="B20" s="108">
        <v>2014</v>
      </c>
      <c r="C20" s="115">
        <v>2149</v>
      </c>
      <c r="D20" s="116"/>
    </row>
    <row r="21" spans="1:4" ht="14.25">
      <c r="A21" s="107" t="s">
        <v>706</v>
      </c>
      <c r="B21" s="108">
        <v>2014</v>
      </c>
      <c r="C21" s="115">
        <v>800</v>
      </c>
      <c r="D21" s="116"/>
    </row>
    <row r="22" spans="1:4" ht="14.25">
      <c r="A22" s="107" t="s">
        <v>707</v>
      </c>
      <c r="B22" s="108">
        <v>2014</v>
      </c>
      <c r="C22" s="115">
        <v>1400</v>
      </c>
      <c r="D22" s="116"/>
    </row>
    <row r="23" spans="1:4" ht="14.25">
      <c r="A23" s="107" t="s">
        <v>708</v>
      </c>
      <c r="B23" s="108">
        <v>2014</v>
      </c>
      <c r="C23" s="115">
        <v>1099</v>
      </c>
      <c r="D23" s="116"/>
    </row>
    <row r="24" spans="1:4" ht="15" thickBot="1">
      <c r="A24" s="107"/>
      <c r="B24" s="108"/>
      <c r="C24" s="351" t="s">
        <v>40</v>
      </c>
      <c r="D24" s="355">
        <f>SUM(C19:C23)</f>
        <v>7948</v>
      </c>
    </row>
    <row r="26" spans="1:4" ht="33.75" customHeight="1">
      <c r="A26" s="621" t="s">
        <v>572</v>
      </c>
      <c r="B26" s="621"/>
      <c r="C26" s="621"/>
      <c r="D26" s="621"/>
    </row>
    <row r="27" spans="1:4" ht="14.25">
      <c r="A27" s="579" t="s">
        <v>580</v>
      </c>
      <c r="B27" s="576">
        <v>2011</v>
      </c>
      <c r="C27" s="580">
        <v>2370.85</v>
      </c>
      <c r="D27" s="297"/>
    </row>
    <row r="28" spans="1:4" ht="14.25">
      <c r="A28" s="579" t="s">
        <v>580</v>
      </c>
      <c r="B28" s="576">
        <v>2011</v>
      </c>
      <c r="C28" s="580">
        <v>2850</v>
      </c>
      <c r="D28" s="297"/>
    </row>
    <row r="29" spans="1:4" ht="14.25">
      <c r="A29" s="579" t="s">
        <v>581</v>
      </c>
      <c r="B29" s="576">
        <v>2012</v>
      </c>
      <c r="C29" s="580">
        <v>1900</v>
      </c>
      <c r="D29" s="297"/>
    </row>
    <row r="30" spans="1:4" ht="25.5" customHeight="1">
      <c r="A30" s="579" t="s">
        <v>582</v>
      </c>
      <c r="B30" s="577">
        <v>2013</v>
      </c>
      <c r="C30" s="581">
        <v>300</v>
      </c>
      <c r="D30" s="297"/>
    </row>
    <row r="31" spans="1:4" s="263" customFormat="1" ht="15" thickBot="1">
      <c r="A31" s="298"/>
      <c r="B31" s="299"/>
      <c r="C31" s="300" t="s">
        <v>40</v>
      </c>
      <c r="D31" s="301">
        <f>SUM(C27:C30)</f>
        <v>7420.85</v>
      </c>
    </row>
    <row r="33" spans="1:4" ht="14.25">
      <c r="A33" s="308" t="s">
        <v>77</v>
      </c>
      <c r="B33" s="309"/>
      <c r="C33" s="309"/>
      <c r="D33" s="309"/>
    </row>
    <row r="34" spans="1:4" ht="14.25">
      <c r="A34" s="576" t="s">
        <v>585</v>
      </c>
      <c r="B34" s="577">
        <v>2012</v>
      </c>
      <c r="C34" s="578">
        <v>2170</v>
      </c>
      <c r="D34" s="297"/>
    </row>
    <row r="35" spans="1:4" ht="15" thickBot="1">
      <c r="A35" s="576" t="s">
        <v>586</v>
      </c>
      <c r="B35" s="577">
        <v>2012</v>
      </c>
      <c r="C35" s="578">
        <v>3499</v>
      </c>
      <c r="D35" s="304"/>
    </row>
    <row r="36" spans="1:4" ht="15" thickBot="1">
      <c r="A36" s="298"/>
      <c r="B36" s="305"/>
      <c r="C36" s="306" t="s">
        <v>40</v>
      </c>
      <c r="D36" s="307">
        <f>SUM(C34:C35)</f>
        <v>5669</v>
      </c>
    </row>
    <row r="38" spans="1:4" ht="21">
      <c r="A38" s="135" t="s">
        <v>90</v>
      </c>
      <c r="B38" s="132"/>
      <c r="C38" s="132"/>
      <c r="D38" s="132"/>
    </row>
    <row r="39" spans="1:4" ht="15" thickBot="1">
      <c r="A39" s="137" t="s">
        <v>535</v>
      </c>
      <c r="B39" s="138">
        <v>2013</v>
      </c>
      <c r="C39" s="118">
        <v>500</v>
      </c>
      <c r="D39" s="262"/>
    </row>
    <row r="40" spans="1:4" ht="15" thickBot="1">
      <c r="A40" s="139"/>
      <c r="B40" s="119"/>
      <c r="C40" s="254" t="s">
        <v>40</v>
      </c>
      <c r="D40" s="254">
        <f>SUM(C39:C39)</f>
        <v>500</v>
      </c>
    </row>
    <row r="41" ht="25.5" customHeight="1"/>
    <row r="42" spans="1:4" ht="21">
      <c r="A42" s="131" t="s">
        <v>93</v>
      </c>
      <c r="B42" s="132"/>
      <c r="C42" s="132"/>
      <c r="D42" s="311"/>
    </row>
    <row r="43" spans="1:4" ht="15" thickBot="1">
      <c r="A43" s="312" t="s">
        <v>588</v>
      </c>
      <c r="B43" s="2">
        <v>2012</v>
      </c>
      <c r="C43" s="313">
        <v>3000</v>
      </c>
      <c r="D43" s="314"/>
    </row>
    <row r="44" spans="1:4" ht="15" thickBot="1">
      <c r="A44" s="312"/>
      <c r="B44" s="2"/>
      <c r="C44" s="287" t="s">
        <v>40</v>
      </c>
      <c r="D44" s="254">
        <f>SUM(C43:C43)</f>
        <v>3000</v>
      </c>
    </row>
    <row r="45" ht="27" customHeight="1"/>
    <row r="46" spans="1:4" ht="26.25" customHeight="1">
      <c r="A46" s="614" t="s">
        <v>610</v>
      </c>
      <c r="B46" s="614"/>
      <c r="C46" s="614"/>
      <c r="D46" s="575"/>
    </row>
    <row r="47" spans="1:4" ht="14.25">
      <c r="A47" s="111" t="s">
        <v>326</v>
      </c>
      <c r="B47" s="108">
        <v>2011</v>
      </c>
      <c r="C47" s="117">
        <v>2075</v>
      </c>
      <c r="D47" s="112"/>
    </row>
    <row r="48" spans="1:4" ht="21.75" customHeight="1">
      <c r="A48" s="111" t="s">
        <v>581</v>
      </c>
      <c r="B48" s="108">
        <v>2011</v>
      </c>
      <c r="C48" s="117">
        <v>1978.57</v>
      </c>
      <c r="D48" s="112"/>
    </row>
    <row r="49" spans="1:4" ht="21.75" customHeight="1">
      <c r="A49" s="111" t="s">
        <v>607</v>
      </c>
      <c r="B49" s="108">
        <v>2011</v>
      </c>
      <c r="C49" s="117">
        <v>5700</v>
      </c>
      <c r="D49" s="112"/>
    </row>
    <row r="50" spans="1:4" ht="21.75" customHeight="1">
      <c r="A50" s="111" t="s">
        <v>581</v>
      </c>
      <c r="B50" s="108">
        <v>2012</v>
      </c>
      <c r="C50" s="117">
        <v>1800</v>
      </c>
      <c r="D50" s="112"/>
    </row>
    <row r="51" spans="1:4" ht="21.75" customHeight="1">
      <c r="A51" s="111" t="s">
        <v>608</v>
      </c>
      <c r="B51" s="108">
        <v>2013</v>
      </c>
      <c r="C51" s="117">
        <v>2500</v>
      </c>
      <c r="D51" s="112"/>
    </row>
    <row r="52" spans="1:4" ht="24.75" customHeight="1">
      <c r="A52" s="111" t="s">
        <v>609</v>
      </c>
      <c r="B52" s="108">
        <v>2013</v>
      </c>
      <c r="C52" s="117">
        <v>5320</v>
      </c>
      <c r="D52" s="140"/>
    </row>
    <row r="53" spans="1:4" ht="22.5" customHeight="1">
      <c r="A53" s="612" t="s">
        <v>507</v>
      </c>
      <c r="B53" s="613"/>
      <c r="C53" s="230"/>
      <c r="D53" s="318">
        <f>SUM(C47:C52)</f>
        <v>19373.57</v>
      </c>
    </row>
    <row r="54" ht="19.5" customHeight="1"/>
    <row r="55" spans="1:4" ht="20.25" customHeight="1">
      <c r="A55" s="135" t="s">
        <v>118</v>
      </c>
      <c r="B55" s="132"/>
      <c r="C55" s="132"/>
      <c r="D55" s="132"/>
    </row>
    <row r="56" spans="1:4" ht="18.75" customHeight="1">
      <c r="A56" s="1" t="s">
        <v>648</v>
      </c>
      <c r="B56" s="108">
        <v>2010</v>
      </c>
      <c r="C56" s="109">
        <v>1269</v>
      </c>
      <c r="D56" s="350"/>
    </row>
    <row r="57" spans="1:4" ht="18" customHeight="1">
      <c r="A57" s="1" t="s">
        <v>649</v>
      </c>
      <c r="B57" s="108">
        <v>2011</v>
      </c>
      <c r="C57" s="109">
        <v>2599.99</v>
      </c>
      <c r="D57" s="350"/>
    </row>
    <row r="58" spans="1:4" ht="22.5" customHeight="1">
      <c r="A58" s="1" t="s">
        <v>650</v>
      </c>
      <c r="B58" s="108">
        <v>2011</v>
      </c>
      <c r="C58" s="109">
        <v>3499</v>
      </c>
      <c r="D58" s="106"/>
    </row>
    <row r="59" spans="1:4" ht="23.25" customHeight="1">
      <c r="A59" s="1" t="s">
        <v>651</v>
      </c>
      <c r="B59" s="108">
        <v>2011</v>
      </c>
      <c r="C59" s="109">
        <v>3884.01</v>
      </c>
      <c r="D59" s="106"/>
    </row>
    <row r="60" spans="1:4" ht="14.25">
      <c r="A60" s="1" t="s">
        <v>652</v>
      </c>
      <c r="B60" s="108">
        <v>2011</v>
      </c>
      <c r="C60" s="109">
        <v>310</v>
      </c>
      <c r="D60" s="106"/>
    </row>
    <row r="61" spans="1:4" ht="20.25" customHeight="1">
      <c r="A61" s="1" t="s">
        <v>653</v>
      </c>
      <c r="B61" s="108">
        <v>2012</v>
      </c>
      <c r="C61" s="109">
        <v>3321</v>
      </c>
      <c r="D61" s="106"/>
    </row>
    <row r="62" spans="1:4" ht="24" customHeight="1">
      <c r="A62" s="1" t="s">
        <v>654</v>
      </c>
      <c r="B62" s="108">
        <v>2013</v>
      </c>
      <c r="C62" s="109">
        <v>5264.4</v>
      </c>
      <c r="D62" s="106"/>
    </row>
    <row r="63" spans="1:4" ht="14.25">
      <c r="A63" s="1" t="s">
        <v>655</v>
      </c>
      <c r="B63" s="108">
        <v>2013</v>
      </c>
      <c r="C63" s="109">
        <v>3299</v>
      </c>
      <c r="D63" s="106"/>
    </row>
    <row r="64" spans="1:4" ht="14.25">
      <c r="A64" s="1" t="s">
        <v>656</v>
      </c>
      <c r="B64" s="108">
        <v>2013</v>
      </c>
      <c r="C64" s="109">
        <v>3082</v>
      </c>
      <c r="D64" s="106"/>
    </row>
    <row r="65" spans="1:4" ht="25.5" customHeight="1" thickBot="1">
      <c r="A65" s="107"/>
      <c r="B65" s="108"/>
      <c r="C65" s="351" t="s">
        <v>40</v>
      </c>
      <c r="D65" s="352">
        <f>SUM(C56:C64)</f>
        <v>26528.4</v>
      </c>
    </row>
    <row r="67" ht="15" thickBot="1"/>
    <row r="68" spans="1:4" ht="21.75" thickBot="1">
      <c r="A68" s="419" t="s">
        <v>126</v>
      </c>
      <c r="B68" s="420"/>
      <c r="C68" s="420"/>
      <c r="D68" s="421"/>
    </row>
    <row r="69" spans="1:4" ht="21">
      <c r="A69" s="1" t="s">
        <v>350</v>
      </c>
      <c r="B69" s="105">
        <v>2010</v>
      </c>
      <c r="C69" s="123">
        <v>10414.65</v>
      </c>
      <c r="D69" s="284" t="s">
        <v>351</v>
      </c>
    </row>
    <row r="70" spans="1:4" ht="21">
      <c r="A70" s="1" t="s">
        <v>352</v>
      </c>
      <c r="B70" s="105">
        <v>2010</v>
      </c>
      <c r="C70" s="123">
        <v>135390.45</v>
      </c>
      <c r="D70" s="284" t="s">
        <v>353</v>
      </c>
    </row>
    <row r="71" spans="1:4" ht="14.25">
      <c r="A71" s="1" t="s">
        <v>354</v>
      </c>
      <c r="B71" s="105">
        <v>2010</v>
      </c>
      <c r="C71" s="123">
        <v>14878.05</v>
      </c>
      <c r="D71" s="284" t="s">
        <v>355</v>
      </c>
    </row>
    <row r="72" spans="1:4" ht="21">
      <c r="A72" s="1" t="s">
        <v>549</v>
      </c>
      <c r="B72" s="105">
        <v>2011</v>
      </c>
      <c r="C72" s="123">
        <v>4380.46</v>
      </c>
      <c r="D72" s="124"/>
    </row>
    <row r="73" spans="1:4" ht="21">
      <c r="A73" s="1" t="s">
        <v>550</v>
      </c>
      <c r="B73" s="105">
        <v>2011</v>
      </c>
      <c r="C73" s="123">
        <v>4380.57</v>
      </c>
      <c r="D73" s="124"/>
    </row>
    <row r="74" spans="1:4" ht="21">
      <c r="A74" s="1" t="s">
        <v>550</v>
      </c>
      <c r="B74" s="105">
        <v>2011</v>
      </c>
      <c r="C74" s="123">
        <v>61326.44</v>
      </c>
      <c r="D74" s="124" t="s">
        <v>551</v>
      </c>
    </row>
    <row r="75" spans="1:4" ht="21">
      <c r="A75" s="1" t="s">
        <v>549</v>
      </c>
      <c r="B75" s="105">
        <v>2011</v>
      </c>
      <c r="C75" s="123">
        <v>4380.47</v>
      </c>
      <c r="D75" s="124"/>
    </row>
    <row r="76" spans="1:4" ht="14.25" customHeight="1">
      <c r="A76" s="1" t="s">
        <v>550</v>
      </c>
      <c r="B76" s="105">
        <v>2011</v>
      </c>
      <c r="C76" s="123">
        <v>4380.56</v>
      </c>
      <c r="D76" s="124"/>
    </row>
    <row r="77" spans="1:4" ht="21" customHeight="1" hidden="1">
      <c r="A77" s="1" t="s">
        <v>550</v>
      </c>
      <c r="B77" s="105">
        <v>2011</v>
      </c>
      <c r="C77" s="123">
        <v>48185.06</v>
      </c>
      <c r="D77" s="124" t="s">
        <v>552</v>
      </c>
    </row>
    <row r="78" spans="1:4" ht="14.25" customHeight="1" hidden="1">
      <c r="A78" s="1" t="s">
        <v>549</v>
      </c>
      <c r="B78" s="105">
        <v>2011</v>
      </c>
      <c r="C78" s="123">
        <v>4380.47</v>
      </c>
      <c r="D78" s="124"/>
    </row>
    <row r="79" spans="1:4" ht="16.5" customHeight="1">
      <c r="A79" s="1" t="s">
        <v>550</v>
      </c>
      <c r="B79" s="105">
        <v>2011</v>
      </c>
      <c r="C79" s="123">
        <v>4380.56</v>
      </c>
      <c r="D79" s="124"/>
    </row>
    <row r="80" spans="1:4" ht="16.5" customHeight="1">
      <c r="A80" s="1" t="s">
        <v>550</v>
      </c>
      <c r="B80" s="105">
        <v>2011</v>
      </c>
      <c r="C80" s="123">
        <v>48185.06</v>
      </c>
      <c r="D80" s="124" t="s">
        <v>552</v>
      </c>
    </row>
    <row r="81" spans="1:4" ht="14.25">
      <c r="A81" s="1" t="s">
        <v>354</v>
      </c>
      <c r="B81" s="105">
        <v>2011</v>
      </c>
      <c r="C81" s="123">
        <v>6257.81</v>
      </c>
      <c r="D81" s="124"/>
    </row>
    <row r="82" spans="1:4" ht="14.25">
      <c r="A82" s="1" t="s">
        <v>354</v>
      </c>
      <c r="B82" s="105">
        <v>2011</v>
      </c>
      <c r="C82" s="123">
        <v>6257.82</v>
      </c>
      <c r="D82" s="285"/>
    </row>
    <row r="83" spans="1:4" ht="15" thickBot="1">
      <c r="A83" s="1" t="s">
        <v>354</v>
      </c>
      <c r="B83" s="105">
        <v>2011</v>
      </c>
      <c r="C83" s="123">
        <v>6257.81</v>
      </c>
      <c r="D83" s="286"/>
    </row>
    <row r="84" spans="1:4" ht="15" thickBot="1">
      <c r="A84" s="133"/>
      <c r="B84" s="141"/>
      <c r="C84" s="287" t="s">
        <v>40</v>
      </c>
      <c r="D84" s="254">
        <f>SUM(C69:C83)</f>
        <v>363436.23999999993</v>
      </c>
    </row>
    <row r="90" spans="1:4" ht="14.25">
      <c r="A90" s="135" t="s">
        <v>248</v>
      </c>
      <c r="B90" s="132"/>
      <c r="C90" s="132"/>
      <c r="D90" s="132"/>
    </row>
    <row r="91" spans="1:4" ht="14.25">
      <c r="A91" s="7" t="s">
        <v>563</v>
      </c>
      <c r="B91" s="120">
        <v>2010</v>
      </c>
      <c r="C91" s="120">
        <v>2900</v>
      </c>
      <c r="D91" s="230"/>
    </row>
    <row r="92" spans="1:4" ht="14.25">
      <c r="A92" s="1" t="s">
        <v>373</v>
      </c>
      <c r="B92" s="295">
        <v>2010</v>
      </c>
      <c r="C92" s="142">
        <v>3100</v>
      </c>
      <c r="D92" s="230"/>
    </row>
    <row r="93" spans="1:4" ht="14.25">
      <c r="A93" s="1" t="s">
        <v>373</v>
      </c>
      <c r="B93" s="295">
        <v>2010</v>
      </c>
      <c r="C93" s="125">
        <v>3100</v>
      </c>
      <c r="D93" s="230"/>
    </row>
    <row r="94" spans="1:4" ht="14.25">
      <c r="A94" s="1" t="s">
        <v>564</v>
      </c>
      <c r="B94" s="295">
        <v>2010</v>
      </c>
      <c r="C94" s="125">
        <v>399</v>
      </c>
      <c r="D94" s="230"/>
    </row>
    <row r="95" spans="1:4" ht="14.25">
      <c r="A95" s="1" t="s">
        <v>565</v>
      </c>
      <c r="B95" s="295">
        <v>2012</v>
      </c>
      <c r="C95" s="125">
        <v>1450</v>
      </c>
      <c r="D95" s="230"/>
    </row>
    <row r="96" spans="1:4" ht="14.25">
      <c r="A96" s="1" t="s">
        <v>565</v>
      </c>
      <c r="B96" s="295">
        <v>2012</v>
      </c>
      <c r="C96" s="142">
        <v>1500</v>
      </c>
      <c r="D96" s="230"/>
    </row>
    <row r="97" spans="1:4" ht="14.25">
      <c r="A97" s="1" t="s">
        <v>566</v>
      </c>
      <c r="B97" s="295">
        <v>2012</v>
      </c>
      <c r="C97" s="125">
        <v>3390</v>
      </c>
      <c r="D97" s="230"/>
    </row>
    <row r="98" spans="1:4" ht="14.25">
      <c r="A98" s="294" t="s">
        <v>567</v>
      </c>
      <c r="B98" s="296">
        <v>2013</v>
      </c>
      <c r="C98" s="294">
        <v>1230</v>
      </c>
      <c r="D98" s="230"/>
    </row>
    <row r="99" spans="1:4" ht="14.25">
      <c r="A99" s="294" t="s">
        <v>568</v>
      </c>
      <c r="B99" s="296">
        <v>2013</v>
      </c>
      <c r="C99" s="294">
        <v>1500</v>
      </c>
      <c r="D99" s="230"/>
    </row>
    <row r="100" spans="1:4" ht="15" thickBot="1">
      <c r="A100" s="294" t="s">
        <v>569</v>
      </c>
      <c r="B100" s="294">
        <v>2013</v>
      </c>
      <c r="C100" s="294">
        <v>1200</v>
      </c>
      <c r="D100" s="230"/>
    </row>
    <row r="101" spans="1:4" ht="15" thickBot="1">
      <c r="A101" s="126" t="s">
        <v>40</v>
      </c>
      <c r="B101" s="112"/>
      <c r="C101" s="254" t="s">
        <v>40</v>
      </c>
      <c r="D101" s="254">
        <f>SUM(C91:C100)</f>
        <v>19769</v>
      </c>
    </row>
    <row r="103" spans="2:4" ht="14.25">
      <c r="B103" s="611" t="s">
        <v>870</v>
      </c>
      <c r="C103" s="611"/>
      <c r="D103" s="582">
        <f>SUM(D101,D84,D65,D53,D44,D40,D36,D31,D24,D16,D9)</f>
        <v>471012.04999999993</v>
      </c>
    </row>
  </sheetData>
  <sheetProtection/>
  <mergeCells count="7">
    <mergeCell ref="A1:D1"/>
    <mergeCell ref="B103:C103"/>
    <mergeCell ref="A53:B53"/>
    <mergeCell ref="A46:C46"/>
    <mergeCell ref="A9:C9"/>
    <mergeCell ref="A18:D18"/>
    <mergeCell ref="A26:D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="80" zoomScaleNormal="80" zoomScalePageLayoutView="0" workbookViewId="0" topLeftCell="A1">
      <pane ySplit="3" topLeftCell="BM4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98.140625" style="0" customWidth="1"/>
    <col min="2" max="2" width="15.7109375" style="0" customWidth="1"/>
    <col min="3" max="3" width="25.140625" style="0" customWidth="1"/>
    <col min="4" max="4" width="22.421875" style="0" customWidth="1"/>
  </cols>
  <sheetData>
    <row r="1" ht="19.5" thickBot="1">
      <c r="A1" s="147" t="s">
        <v>12</v>
      </c>
    </row>
    <row r="2" spans="1:4" ht="65.25" customHeight="1">
      <c r="A2" s="622" t="s">
        <v>374</v>
      </c>
      <c r="B2" s="624" t="s">
        <v>375</v>
      </c>
      <c r="C2" s="626" t="s">
        <v>376</v>
      </c>
      <c r="D2" s="626" t="s">
        <v>377</v>
      </c>
    </row>
    <row r="3" spans="1:4" ht="64.5" customHeight="1" thickBot="1">
      <c r="A3" s="623"/>
      <c r="B3" s="625"/>
      <c r="C3" s="627"/>
      <c r="D3" s="627"/>
    </row>
    <row r="4" spans="1:8" s="122" customFormat="1" ht="15.75" customHeight="1" thickBot="1">
      <c r="A4" s="329" t="s">
        <v>12</v>
      </c>
      <c r="B4" s="412">
        <v>49</v>
      </c>
      <c r="C4" s="223">
        <v>987391.32</v>
      </c>
      <c r="D4" s="324"/>
      <c r="E4" s="144"/>
      <c r="F4" s="144"/>
      <c r="G4" s="144"/>
      <c r="H4" s="144"/>
    </row>
    <row r="5" spans="1:8" s="122" customFormat="1" ht="15.75" customHeight="1">
      <c r="A5" s="224" t="s">
        <v>41</v>
      </c>
      <c r="B5" s="413">
        <v>17</v>
      </c>
      <c r="C5" s="223">
        <v>419851.22</v>
      </c>
      <c r="D5" s="325"/>
      <c r="E5" s="144"/>
      <c r="F5" s="144"/>
      <c r="G5" s="144"/>
      <c r="H5" s="144"/>
    </row>
    <row r="6" spans="1:8" s="122" customFormat="1" ht="15.75" customHeight="1">
      <c r="A6" s="224" t="s">
        <v>287</v>
      </c>
      <c r="B6" s="145">
        <v>28</v>
      </c>
      <c r="C6" s="219">
        <v>443470.7</v>
      </c>
      <c r="D6" s="264"/>
      <c r="E6" s="144"/>
      <c r="F6" s="144"/>
      <c r="G6" s="144"/>
      <c r="H6" s="144"/>
    </row>
    <row r="7" spans="1:8" s="122" customFormat="1" ht="15.75" customHeight="1">
      <c r="A7" s="224" t="s">
        <v>572</v>
      </c>
      <c r="B7" s="414">
        <v>39</v>
      </c>
      <c r="C7" s="220">
        <v>415064.16</v>
      </c>
      <c r="D7" s="326"/>
      <c r="E7" s="144"/>
      <c r="F7" s="144"/>
      <c r="G7" s="144"/>
      <c r="H7" s="144"/>
    </row>
    <row r="8" spans="1:8" s="122" customFormat="1" ht="15.75" customHeight="1">
      <c r="A8" s="224" t="s">
        <v>77</v>
      </c>
      <c r="B8" s="415">
        <v>20</v>
      </c>
      <c r="C8" s="219">
        <v>478368.58</v>
      </c>
      <c r="D8" s="327"/>
      <c r="E8" s="144"/>
      <c r="F8" s="144"/>
      <c r="G8" s="144"/>
      <c r="H8" s="144"/>
    </row>
    <row r="9" spans="1:8" s="122" customFormat="1" ht="15.75" customHeight="1">
      <c r="A9" s="224" t="s">
        <v>611</v>
      </c>
      <c r="B9" s="415">
        <v>36</v>
      </c>
      <c r="C9" s="219">
        <v>778899.47</v>
      </c>
      <c r="D9" s="411">
        <v>113242</v>
      </c>
      <c r="E9" s="144"/>
      <c r="F9" s="144"/>
      <c r="G9" s="144"/>
      <c r="H9" s="144"/>
    </row>
    <row r="10" spans="1:8" s="122" customFormat="1" ht="15.75" customHeight="1">
      <c r="A10" s="225" t="s">
        <v>93</v>
      </c>
      <c r="B10" s="415">
        <v>55</v>
      </c>
      <c r="C10" s="219">
        <v>1003191.29</v>
      </c>
      <c r="D10" s="328">
        <v>15918.14</v>
      </c>
      <c r="E10" s="144"/>
      <c r="F10" s="144"/>
      <c r="G10" s="144"/>
      <c r="H10" s="144"/>
    </row>
    <row r="11" spans="1:8" s="122" customFormat="1" ht="15.75" customHeight="1">
      <c r="A11" s="224" t="s">
        <v>610</v>
      </c>
      <c r="B11" s="415">
        <v>15</v>
      </c>
      <c r="C11" s="219">
        <v>259900.94</v>
      </c>
      <c r="D11" s="265">
        <v>9086.74</v>
      </c>
      <c r="E11" s="144"/>
      <c r="F11" s="144"/>
      <c r="G11" s="144"/>
      <c r="H11" s="144"/>
    </row>
    <row r="12" spans="1:8" s="122" customFormat="1" ht="15.75" customHeight="1">
      <c r="A12" s="224" t="s">
        <v>378</v>
      </c>
      <c r="B12" s="415">
        <v>39</v>
      </c>
      <c r="C12" s="219">
        <v>662034.9</v>
      </c>
      <c r="D12" s="326"/>
      <c r="E12" s="144"/>
      <c r="F12" s="144"/>
      <c r="G12" s="144"/>
      <c r="H12" s="144"/>
    </row>
    <row r="13" spans="1:4" s="146" customFormat="1" ht="15.75" customHeight="1">
      <c r="A13" s="226" t="s">
        <v>126</v>
      </c>
      <c r="B13" s="145">
        <v>77</v>
      </c>
      <c r="C13" s="219">
        <v>3125452.53</v>
      </c>
      <c r="D13" s="288">
        <v>51135.48</v>
      </c>
    </row>
    <row r="14" spans="1:4" s="146" customFormat="1" ht="15.75" customHeight="1">
      <c r="A14" s="319" t="s">
        <v>379</v>
      </c>
      <c r="B14" s="416">
        <v>71</v>
      </c>
      <c r="C14" s="320">
        <v>1609459.21</v>
      </c>
      <c r="D14" s="321">
        <v>82479.46</v>
      </c>
    </row>
    <row r="15" spans="1:4" ht="15.75" customHeight="1" thickBot="1">
      <c r="A15" s="227" t="s">
        <v>593</v>
      </c>
      <c r="B15" s="417">
        <v>4</v>
      </c>
      <c r="C15" s="322">
        <v>23554.76</v>
      </c>
      <c r="D15" s="323">
        <v>246716</v>
      </c>
    </row>
    <row r="16" spans="1:4" s="221" customFormat="1" ht="15">
      <c r="A16" s="221" t="s">
        <v>40</v>
      </c>
      <c r="B16" s="222">
        <f>SUM(B4:B15)</f>
        <v>450</v>
      </c>
      <c r="C16" s="317">
        <f>SUM(C4:C15)</f>
        <v>10206639.08</v>
      </c>
      <c r="D16" s="317">
        <f>SUM(D4:D15)</f>
        <v>518577.82</v>
      </c>
    </row>
  </sheetData>
  <sheetProtection/>
  <mergeCells count="4"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SheetLayoutView="100" zoomScalePageLayoutView="0" workbookViewId="0" topLeftCell="A28">
      <selection activeCell="W51" sqref="W51"/>
    </sheetView>
  </sheetViews>
  <sheetFormatPr defaultColWidth="9.140625" defaultRowHeight="15"/>
  <cols>
    <col min="1" max="1" width="4.28125" style="422" customWidth="1"/>
    <col min="2" max="2" width="11.8515625" style="422" customWidth="1"/>
    <col min="3" max="3" width="15.7109375" style="422" customWidth="1"/>
    <col min="4" max="4" width="18.8515625" style="422" customWidth="1"/>
    <col min="5" max="5" width="10.00390625" style="422" customWidth="1"/>
    <col min="6" max="6" width="17.7109375" style="422" customWidth="1"/>
    <col min="7" max="7" width="7.28125" style="422" customWidth="1"/>
    <col min="8" max="8" width="5.7109375" style="422" customWidth="1"/>
    <col min="9" max="9" width="10.8515625" style="422" customWidth="1"/>
    <col min="10" max="10" width="14.00390625" style="422" customWidth="1"/>
    <col min="11" max="11" width="7.140625" style="422" customWidth="1"/>
    <col min="12" max="12" width="11.28125" style="422" customWidth="1"/>
    <col min="13" max="13" width="9.421875" style="422" customWidth="1"/>
    <col min="14" max="14" width="14.57421875" style="422" customWidth="1"/>
    <col min="15" max="15" width="14.28125" style="422" customWidth="1"/>
    <col min="16" max="16" width="13.7109375" style="422" customWidth="1"/>
    <col min="17" max="17" width="8.57421875" style="422" customWidth="1"/>
    <col min="18" max="18" width="11.28125" style="422" bestFit="1" customWidth="1"/>
    <col min="19" max="20" width="10.28125" style="422" customWidth="1"/>
    <col min="21" max="21" width="11.7109375" style="422" customWidth="1"/>
    <col min="22" max="22" width="11.28125" style="422" bestFit="1" customWidth="1"/>
    <col min="23" max="24" width="10.28125" style="422" customWidth="1"/>
    <col min="25" max="25" width="11.7109375" style="422" customWidth="1"/>
    <col min="26" max="26" width="11.28125" style="422" bestFit="1" customWidth="1"/>
    <col min="27" max="28" width="10.28125" style="422" customWidth="1"/>
    <col min="29" max="29" width="11.7109375" style="422" customWidth="1"/>
    <col min="30" max="30" width="11.28125" style="422" bestFit="1" customWidth="1"/>
    <col min="31" max="32" width="10.28125" style="422" customWidth="1"/>
    <col min="33" max="33" width="11.7109375" style="422" customWidth="1"/>
    <col min="34" max="16384" width="9.140625" style="422" customWidth="1"/>
  </cols>
  <sheetData>
    <row r="1" spans="18:33" ht="16.5" thickBot="1">
      <c r="R1" s="628" t="s">
        <v>868</v>
      </c>
      <c r="S1" s="628"/>
      <c r="T1" s="628"/>
      <c r="U1" s="628"/>
      <c r="V1" s="628" t="s">
        <v>867</v>
      </c>
      <c r="W1" s="628"/>
      <c r="X1" s="628"/>
      <c r="Y1" s="628"/>
      <c r="Z1" s="628" t="s">
        <v>866</v>
      </c>
      <c r="AA1" s="628"/>
      <c r="AB1" s="628"/>
      <c r="AC1" s="628"/>
      <c r="AD1" s="628" t="s">
        <v>865</v>
      </c>
      <c r="AE1" s="628"/>
      <c r="AF1" s="628"/>
      <c r="AG1" s="628"/>
    </row>
    <row r="2" spans="1:33" ht="19.5" customHeight="1">
      <c r="A2" s="639" t="s">
        <v>380</v>
      </c>
      <c r="B2" s="635" t="s">
        <v>381</v>
      </c>
      <c r="C2" s="635" t="s">
        <v>382</v>
      </c>
      <c r="D2" s="635" t="s">
        <v>383</v>
      </c>
      <c r="E2" s="635" t="s">
        <v>384</v>
      </c>
      <c r="F2" s="635" t="s">
        <v>385</v>
      </c>
      <c r="G2" s="635" t="s">
        <v>386</v>
      </c>
      <c r="H2" s="635" t="s">
        <v>387</v>
      </c>
      <c r="I2" s="635" t="s">
        <v>388</v>
      </c>
      <c r="J2" s="635" t="s">
        <v>389</v>
      </c>
      <c r="K2" s="635" t="s">
        <v>390</v>
      </c>
      <c r="L2" s="635" t="s">
        <v>391</v>
      </c>
      <c r="M2" s="635" t="s">
        <v>392</v>
      </c>
      <c r="N2" s="635" t="s">
        <v>393</v>
      </c>
      <c r="O2" s="641" t="s">
        <v>497</v>
      </c>
      <c r="P2" s="629" t="s">
        <v>394</v>
      </c>
      <c r="Q2" s="630"/>
      <c r="R2" s="629" t="s">
        <v>395</v>
      </c>
      <c r="S2" s="630"/>
      <c r="T2" s="629" t="s">
        <v>864</v>
      </c>
      <c r="U2" s="633"/>
      <c r="V2" s="629" t="s">
        <v>395</v>
      </c>
      <c r="W2" s="630"/>
      <c r="X2" s="629" t="s">
        <v>864</v>
      </c>
      <c r="Y2" s="633"/>
      <c r="Z2" s="629" t="s">
        <v>395</v>
      </c>
      <c r="AA2" s="630"/>
      <c r="AB2" s="629" t="s">
        <v>864</v>
      </c>
      <c r="AC2" s="633"/>
      <c r="AD2" s="629" t="s">
        <v>395</v>
      </c>
      <c r="AE2" s="630"/>
      <c r="AF2" s="629" t="s">
        <v>864</v>
      </c>
      <c r="AG2" s="633"/>
    </row>
    <row r="3" spans="1:33" s="548" customFormat="1" ht="10.5" customHeight="1">
      <c r="A3" s="640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42"/>
      <c r="P3" s="631"/>
      <c r="Q3" s="632"/>
      <c r="R3" s="631"/>
      <c r="S3" s="632"/>
      <c r="T3" s="631"/>
      <c r="U3" s="634"/>
      <c r="V3" s="631"/>
      <c r="W3" s="632"/>
      <c r="X3" s="631"/>
      <c r="Y3" s="634"/>
      <c r="Z3" s="631"/>
      <c r="AA3" s="632"/>
      <c r="AB3" s="631"/>
      <c r="AC3" s="634"/>
      <c r="AD3" s="631"/>
      <c r="AE3" s="632"/>
      <c r="AF3" s="631"/>
      <c r="AG3" s="634"/>
    </row>
    <row r="4" spans="1:33" ht="18" customHeight="1" thickBot="1">
      <c r="A4" s="640"/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43"/>
      <c r="P4" s="546" t="s">
        <v>396</v>
      </c>
      <c r="Q4" s="546" t="s">
        <v>397</v>
      </c>
      <c r="R4" s="546" t="s">
        <v>398</v>
      </c>
      <c r="S4" s="547" t="s">
        <v>399</v>
      </c>
      <c r="T4" s="546" t="s">
        <v>398</v>
      </c>
      <c r="U4" s="545" t="s">
        <v>399</v>
      </c>
      <c r="V4" s="546" t="s">
        <v>398</v>
      </c>
      <c r="W4" s="547" t="s">
        <v>399</v>
      </c>
      <c r="X4" s="546" t="s">
        <v>398</v>
      </c>
      <c r="Y4" s="545" t="s">
        <v>399</v>
      </c>
      <c r="Z4" s="546" t="s">
        <v>398</v>
      </c>
      <c r="AA4" s="547" t="s">
        <v>399</v>
      </c>
      <c r="AB4" s="546" t="s">
        <v>398</v>
      </c>
      <c r="AC4" s="545" t="s">
        <v>399</v>
      </c>
      <c r="AD4" s="546" t="s">
        <v>398</v>
      </c>
      <c r="AE4" s="547" t="s">
        <v>399</v>
      </c>
      <c r="AF4" s="546" t="s">
        <v>398</v>
      </c>
      <c r="AG4" s="545" t="s">
        <v>399</v>
      </c>
    </row>
    <row r="5" spans="1:33" ht="11.25">
      <c r="A5" s="544" t="s">
        <v>863</v>
      </c>
      <c r="B5" s="543"/>
      <c r="C5" s="542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0"/>
      <c r="V5" s="541"/>
      <c r="W5" s="541"/>
      <c r="X5" s="541"/>
      <c r="Y5" s="540"/>
      <c r="Z5" s="541"/>
      <c r="AA5" s="541"/>
      <c r="AB5" s="541"/>
      <c r="AC5" s="540"/>
      <c r="AD5" s="541"/>
      <c r="AE5" s="541"/>
      <c r="AF5" s="541"/>
      <c r="AG5" s="540"/>
    </row>
    <row r="6" spans="1:33" ht="23.25" thickBot="1">
      <c r="A6" s="495">
        <v>1</v>
      </c>
      <c r="B6" s="539" t="s">
        <v>862</v>
      </c>
      <c r="C6" s="538" t="s">
        <v>861</v>
      </c>
      <c r="D6" s="432" t="s">
        <v>860</v>
      </c>
      <c r="E6" s="432" t="s">
        <v>859</v>
      </c>
      <c r="F6" s="432" t="s">
        <v>404</v>
      </c>
      <c r="G6" s="432">
        <v>2</v>
      </c>
      <c r="H6" s="432">
        <v>2012</v>
      </c>
      <c r="I6" s="432" t="s">
        <v>858</v>
      </c>
      <c r="J6" s="537" t="s">
        <v>857</v>
      </c>
      <c r="K6" s="432">
        <v>9</v>
      </c>
      <c r="L6" s="432">
        <v>4810</v>
      </c>
      <c r="M6" s="505">
        <v>41203</v>
      </c>
      <c r="N6" s="480" t="s">
        <v>467</v>
      </c>
      <c r="O6" s="536">
        <v>81300</v>
      </c>
      <c r="P6" s="432"/>
      <c r="Q6" s="432"/>
      <c r="R6" s="535" t="s">
        <v>856</v>
      </c>
      <c r="S6" s="513" t="s">
        <v>730</v>
      </c>
      <c r="T6" s="534" t="s">
        <v>856</v>
      </c>
      <c r="U6" s="513" t="s">
        <v>730</v>
      </c>
      <c r="V6" s="427" t="s">
        <v>729</v>
      </c>
      <c r="W6" s="427" t="s">
        <v>728</v>
      </c>
      <c r="X6" s="427" t="s">
        <v>729</v>
      </c>
      <c r="Y6" s="427" t="s">
        <v>728</v>
      </c>
      <c r="Z6" s="427" t="s">
        <v>727</v>
      </c>
      <c r="AA6" s="427" t="s">
        <v>726</v>
      </c>
      <c r="AB6" s="427" t="s">
        <v>727</v>
      </c>
      <c r="AC6" s="427" t="s">
        <v>726</v>
      </c>
      <c r="AD6" s="427" t="s">
        <v>725</v>
      </c>
      <c r="AE6" s="427" t="s">
        <v>724</v>
      </c>
      <c r="AF6" s="427" t="s">
        <v>725</v>
      </c>
      <c r="AG6" s="427" t="s">
        <v>724</v>
      </c>
    </row>
    <row r="7" spans="1:33" ht="11.25">
      <c r="A7" s="637" t="s">
        <v>77</v>
      </c>
      <c r="B7" s="638"/>
      <c r="C7" s="644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528"/>
      <c r="S7" s="527"/>
      <c r="T7" s="527"/>
      <c r="U7" s="526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</row>
    <row r="8" spans="1:33" ht="21.75" thickBot="1">
      <c r="A8" s="495">
        <v>2</v>
      </c>
      <c r="B8" s="480" t="s">
        <v>463</v>
      </c>
      <c r="C8" s="480" t="s">
        <v>464</v>
      </c>
      <c r="D8" s="480" t="s">
        <v>465</v>
      </c>
      <c r="E8" s="480" t="s">
        <v>855</v>
      </c>
      <c r="F8" s="480" t="s">
        <v>404</v>
      </c>
      <c r="G8" s="480">
        <v>2461</v>
      </c>
      <c r="H8" s="480">
        <v>2003</v>
      </c>
      <c r="I8" s="480" t="s">
        <v>466</v>
      </c>
      <c r="J8" s="480" t="s">
        <v>854</v>
      </c>
      <c r="K8" s="480">
        <v>9</v>
      </c>
      <c r="L8" s="480">
        <v>0</v>
      </c>
      <c r="M8" s="533">
        <v>149346</v>
      </c>
      <c r="N8" s="480" t="s">
        <v>467</v>
      </c>
      <c r="O8" s="519">
        <v>24300</v>
      </c>
      <c r="P8" s="480"/>
      <c r="Q8" s="532"/>
      <c r="R8" s="531" t="s">
        <v>853</v>
      </c>
      <c r="S8" s="499" t="s">
        <v>730</v>
      </c>
      <c r="T8" s="530" t="s">
        <v>852</v>
      </c>
      <c r="U8" s="529" t="s">
        <v>730</v>
      </c>
      <c r="V8" s="427" t="s">
        <v>729</v>
      </c>
      <c r="W8" s="427" t="s">
        <v>728</v>
      </c>
      <c r="X8" s="427" t="s">
        <v>729</v>
      </c>
      <c r="Y8" s="427" t="s">
        <v>728</v>
      </c>
      <c r="Z8" s="427" t="s">
        <v>727</v>
      </c>
      <c r="AA8" s="427" t="s">
        <v>726</v>
      </c>
      <c r="AB8" s="427" t="s">
        <v>727</v>
      </c>
      <c r="AC8" s="427" t="s">
        <v>726</v>
      </c>
      <c r="AD8" s="427" t="s">
        <v>725</v>
      </c>
      <c r="AE8" s="427" t="s">
        <v>724</v>
      </c>
      <c r="AF8" s="427" t="s">
        <v>725</v>
      </c>
      <c r="AG8" s="427" t="s">
        <v>724</v>
      </c>
    </row>
    <row r="9" spans="1:33" ht="12.75" customHeight="1">
      <c r="A9" s="637" t="s">
        <v>93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528"/>
      <c r="S9" s="527"/>
      <c r="T9" s="527"/>
      <c r="U9" s="526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</row>
    <row r="10" spans="1:33" ht="21.75" thickBot="1">
      <c r="A10" s="495">
        <v>3</v>
      </c>
      <c r="B10" s="428" t="s">
        <v>468</v>
      </c>
      <c r="C10" s="428" t="s">
        <v>469</v>
      </c>
      <c r="D10" s="428" t="s">
        <v>470</v>
      </c>
      <c r="E10" s="428" t="s">
        <v>471</v>
      </c>
      <c r="F10" s="428" t="s">
        <v>408</v>
      </c>
      <c r="G10" s="428">
        <v>1289</v>
      </c>
      <c r="H10" s="428">
        <v>1997</v>
      </c>
      <c r="I10" s="524" t="s">
        <v>472</v>
      </c>
      <c r="J10" s="525" t="s">
        <v>851</v>
      </c>
      <c r="K10" s="524">
        <v>2</v>
      </c>
      <c r="L10" s="428" t="s">
        <v>473</v>
      </c>
      <c r="M10" s="450">
        <v>96842</v>
      </c>
      <c r="N10" s="523"/>
      <c r="O10" s="444">
        <v>2500</v>
      </c>
      <c r="P10" s="523"/>
      <c r="Q10" s="523"/>
      <c r="R10" s="428" t="s">
        <v>850</v>
      </c>
      <c r="S10" s="522" t="s">
        <v>730</v>
      </c>
      <c r="T10" s="428" t="s">
        <v>850</v>
      </c>
      <c r="U10" s="522" t="s">
        <v>730</v>
      </c>
      <c r="V10" s="427" t="s">
        <v>729</v>
      </c>
      <c r="W10" s="427" t="s">
        <v>728</v>
      </c>
      <c r="X10" s="427" t="s">
        <v>729</v>
      </c>
      <c r="Y10" s="427" t="s">
        <v>728</v>
      </c>
      <c r="Z10" s="427" t="s">
        <v>727</v>
      </c>
      <c r="AA10" s="427" t="s">
        <v>726</v>
      </c>
      <c r="AB10" s="427" t="s">
        <v>727</v>
      </c>
      <c r="AC10" s="427" t="s">
        <v>726</v>
      </c>
      <c r="AD10" s="427" t="s">
        <v>725</v>
      </c>
      <c r="AE10" s="427" t="s">
        <v>724</v>
      </c>
      <c r="AF10" s="427" t="s">
        <v>725</v>
      </c>
      <c r="AG10" s="427" t="s">
        <v>724</v>
      </c>
    </row>
    <row r="11" spans="1:33" ht="65.25" customHeight="1" thickBot="1">
      <c r="A11" s="483">
        <v>4</v>
      </c>
      <c r="B11" s="480" t="s">
        <v>474</v>
      </c>
      <c r="C11" s="480" t="s">
        <v>475</v>
      </c>
      <c r="D11" s="480" t="s">
        <v>476</v>
      </c>
      <c r="E11" s="480" t="s">
        <v>477</v>
      </c>
      <c r="F11" s="480" t="s">
        <v>404</v>
      </c>
      <c r="G11" s="480">
        <v>1896</v>
      </c>
      <c r="H11" s="480">
        <v>2005</v>
      </c>
      <c r="I11" s="518" t="s">
        <v>849</v>
      </c>
      <c r="J11" s="521" t="s">
        <v>848</v>
      </c>
      <c r="K11" s="520" t="s">
        <v>847</v>
      </c>
      <c r="L11" s="480">
        <v>9</v>
      </c>
      <c r="M11" s="453">
        <v>88974</v>
      </c>
      <c r="N11" s="518" t="s">
        <v>846</v>
      </c>
      <c r="O11" s="519">
        <v>42800</v>
      </c>
      <c r="P11" s="518" t="s">
        <v>845</v>
      </c>
      <c r="Q11" s="517"/>
      <c r="R11" s="428" t="s">
        <v>844</v>
      </c>
      <c r="S11" s="428" t="s">
        <v>730</v>
      </c>
      <c r="T11" s="428" t="s">
        <v>844</v>
      </c>
      <c r="U11" s="428" t="s">
        <v>730</v>
      </c>
      <c r="V11" s="435" t="s">
        <v>729</v>
      </c>
      <c r="W11" s="427" t="s">
        <v>728</v>
      </c>
      <c r="X11" s="427" t="s">
        <v>729</v>
      </c>
      <c r="Y11" s="427" t="s">
        <v>728</v>
      </c>
      <c r="Z11" s="427" t="s">
        <v>727</v>
      </c>
      <c r="AA11" s="427" t="s">
        <v>726</v>
      </c>
      <c r="AB11" s="427" t="s">
        <v>727</v>
      </c>
      <c r="AC11" s="427" t="s">
        <v>726</v>
      </c>
      <c r="AD11" s="427" t="s">
        <v>725</v>
      </c>
      <c r="AE11" s="427" t="s">
        <v>724</v>
      </c>
      <c r="AF11" s="427" t="s">
        <v>725</v>
      </c>
      <c r="AG11" s="427" t="s">
        <v>724</v>
      </c>
    </row>
    <row r="12" spans="1:33" ht="11.25">
      <c r="A12" s="637" t="s">
        <v>287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</row>
    <row r="13" spans="1:33" ht="65.25" customHeight="1" thickBot="1">
      <c r="A13" s="516">
        <v>5</v>
      </c>
      <c r="B13" s="515" t="s">
        <v>457</v>
      </c>
      <c r="C13" s="515" t="s">
        <v>458</v>
      </c>
      <c r="D13" s="513" t="s">
        <v>459</v>
      </c>
      <c r="E13" s="514" t="s">
        <v>460</v>
      </c>
      <c r="F13" s="513" t="s">
        <v>404</v>
      </c>
      <c r="G13" s="513">
        <v>1.2</v>
      </c>
      <c r="H13" s="513">
        <v>2006</v>
      </c>
      <c r="I13" s="512" t="s">
        <v>461</v>
      </c>
      <c r="J13" s="511" t="s">
        <v>843</v>
      </c>
      <c r="K13" s="512">
        <v>5</v>
      </c>
      <c r="L13" s="512">
        <v>1605</v>
      </c>
      <c r="M13" s="511" t="s">
        <v>842</v>
      </c>
      <c r="N13" s="510"/>
      <c r="O13" s="509">
        <v>9300</v>
      </c>
      <c r="P13" s="508" t="s">
        <v>462</v>
      </c>
      <c r="Q13" s="507"/>
      <c r="R13" s="428" t="s">
        <v>841</v>
      </c>
      <c r="S13" s="428" t="s">
        <v>730</v>
      </c>
      <c r="T13" s="428" t="s">
        <v>841</v>
      </c>
      <c r="U13" s="428" t="s">
        <v>730</v>
      </c>
      <c r="V13" s="435" t="s">
        <v>729</v>
      </c>
      <c r="W13" s="427" t="s">
        <v>728</v>
      </c>
      <c r="X13" s="427" t="s">
        <v>729</v>
      </c>
      <c r="Y13" s="427" t="s">
        <v>728</v>
      </c>
      <c r="Z13" s="427" t="s">
        <v>727</v>
      </c>
      <c r="AA13" s="427" t="s">
        <v>726</v>
      </c>
      <c r="AB13" s="427" t="s">
        <v>727</v>
      </c>
      <c r="AC13" s="427" t="s">
        <v>726</v>
      </c>
      <c r="AD13" s="427" t="s">
        <v>725</v>
      </c>
      <c r="AE13" s="427" t="s">
        <v>724</v>
      </c>
      <c r="AF13" s="427" t="s">
        <v>725</v>
      </c>
      <c r="AG13" s="427" t="s">
        <v>724</v>
      </c>
    </row>
    <row r="14" spans="1:33" ht="15" customHeight="1">
      <c r="A14" s="637" t="s">
        <v>118</v>
      </c>
      <c r="B14" s="638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</row>
    <row r="15" spans="1:33" ht="12" thickBot="1">
      <c r="A15" s="483">
        <v>6</v>
      </c>
      <c r="B15" s="506" t="s">
        <v>400</v>
      </c>
      <c r="C15" s="506" t="s">
        <v>478</v>
      </c>
      <c r="D15" s="427" t="s">
        <v>479</v>
      </c>
      <c r="E15" s="455" t="s">
        <v>480</v>
      </c>
      <c r="F15" s="427" t="s">
        <v>404</v>
      </c>
      <c r="G15" s="427">
        <v>1198</v>
      </c>
      <c r="H15" s="427">
        <v>2004</v>
      </c>
      <c r="I15" s="503" t="s">
        <v>481</v>
      </c>
      <c r="J15" s="481" t="s">
        <v>840</v>
      </c>
      <c r="K15" s="503">
        <v>5</v>
      </c>
      <c r="L15" s="503" t="s">
        <v>482</v>
      </c>
      <c r="M15" s="505">
        <v>180884</v>
      </c>
      <c r="N15" s="503" t="s">
        <v>92</v>
      </c>
      <c r="O15" s="504">
        <v>8100</v>
      </c>
      <c r="P15" s="503"/>
      <c r="Q15" s="503"/>
      <c r="R15" s="502" t="s">
        <v>839</v>
      </c>
      <c r="S15" s="428" t="s">
        <v>730</v>
      </c>
      <c r="T15" s="502" t="s">
        <v>839</v>
      </c>
      <c r="U15" s="428" t="s">
        <v>730</v>
      </c>
      <c r="V15" s="435" t="s">
        <v>729</v>
      </c>
      <c r="W15" s="427" t="s">
        <v>728</v>
      </c>
      <c r="X15" s="427" t="s">
        <v>729</v>
      </c>
      <c r="Y15" s="427" t="s">
        <v>728</v>
      </c>
      <c r="Z15" s="427" t="s">
        <v>727</v>
      </c>
      <c r="AA15" s="427" t="s">
        <v>726</v>
      </c>
      <c r="AB15" s="427" t="s">
        <v>727</v>
      </c>
      <c r="AC15" s="427" t="s">
        <v>726</v>
      </c>
      <c r="AD15" s="427" t="s">
        <v>725</v>
      </c>
      <c r="AE15" s="427" t="s">
        <v>724</v>
      </c>
      <c r="AF15" s="427" t="s">
        <v>725</v>
      </c>
      <c r="AG15" s="427" t="s">
        <v>724</v>
      </c>
    </row>
    <row r="16" spans="1:33" ht="15" customHeight="1">
      <c r="A16" s="637" t="s">
        <v>41</v>
      </c>
      <c r="B16" s="638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</row>
    <row r="17" spans="1:33" ht="25.5" customHeight="1" thickBot="1">
      <c r="A17" s="495">
        <v>7</v>
      </c>
      <c r="B17" s="428" t="s">
        <v>409</v>
      </c>
      <c r="C17" s="428" t="s">
        <v>410</v>
      </c>
      <c r="D17" s="428">
        <v>535915</v>
      </c>
      <c r="E17" s="428" t="s">
        <v>411</v>
      </c>
      <c r="F17" s="428" t="s">
        <v>412</v>
      </c>
      <c r="G17" s="428">
        <v>3120</v>
      </c>
      <c r="H17" s="428">
        <v>1985</v>
      </c>
      <c r="I17" s="493" t="s">
        <v>838</v>
      </c>
      <c r="J17" s="493" t="s">
        <v>837</v>
      </c>
      <c r="K17" s="428">
        <v>1</v>
      </c>
      <c r="L17" s="428">
        <v>10500</v>
      </c>
      <c r="M17" s="450" t="s">
        <v>836</v>
      </c>
      <c r="N17" s="492"/>
      <c r="O17" s="444">
        <v>5100</v>
      </c>
      <c r="P17" s="491"/>
      <c r="Q17" s="491"/>
      <c r="R17" s="476" t="s">
        <v>827</v>
      </c>
      <c r="S17" s="428" t="s">
        <v>730</v>
      </c>
      <c r="T17" s="476" t="s">
        <v>835</v>
      </c>
      <c r="U17" s="428" t="s">
        <v>730</v>
      </c>
      <c r="V17" s="435" t="s">
        <v>729</v>
      </c>
      <c r="W17" s="427" t="s">
        <v>728</v>
      </c>
      <c r="X17" s="427" t="s">
        <v>729</v>
      </c>
      <c r="Y17" s="427" t="s">
        <v>728</v>
      </c>
      <c r="Z17" s="427" t="s">
        <v>727</v>
      </c>
      <c r="AA17" s="427" t="s">
        <v>726</v>
      </c>
      <c r="AB17" s="427" t="s">
        <v>727</v>
      </c>
      <c r="AC17" s="427" t="s">
        <v>726</v>
      </c>
      <c r="AD17" s="427" t="s">
        <v>725</v>
      </c>
      <c r="AE17" s="427" t="s">
        <v>724</v>
      </c>
      <c r="AF17" s="427" t="s">
        <v>725</v>
      </c>
      <c r="AG17" s="427" t="s">
        <v>724</v>
      </c>
    </row>
    <row r="18" spans="1:33" s="484" customFormat="1" ht="21" customHeight="1" thickBot="1">
      <c r="A18" s="490">
        <v>8</v>
      </c>
      <c r="B18" s="428" t="s">
        <v>413</v>
      </c>
      <c r="C18" s="428" t="s">
        <v>834</v>
      </c>
      <c r="D18" s="428">
        <v>14367</v>
      </c>
      <c r="E18" s="428" t="s">
        <v>414</v>
      </c>
      <c r="F18" s="428" t="s">
        <v>795</v>
      </c>
      <c r="G18" s="428" t="s">
        <v>415</v>
      </c>
      <c r="H18" s="428">
        <v>1985</v>
      </c>
      <c r="I18" s="488" t="s">
        <v>833</v>
      </c>
      <c r="J18" s="488" t="s">
        <v>788</v>
      </c>
      <c r="K18" s="428"/>
      <c r="L18" s="428" t="s">
        <v>416</v>
      </c>
      <c r="M18" s="428"/>
      <c r="N18" s="486"/>
      <c r="O18" s="444" t="s">
        <v>417</v>
      </c>
      <c r="P18" s="486"/>
      <c r="Q18" s="486"/>
      <c r="R18" s="476" t="s">
        <v>827</v>
      </c>
      <c r="S18" s="428" t="s">
        <v>730</v>
      </c>
      <c r="T18" s="476" t="s">
        <v>417</v>
      </c>
      <c r="U18" s="476" t="s">
        <v>417</v>
      </c>
      <c r="V18" s="485" t="s">
        <v>729</v>
      </c>
      <c r="W18" s="455" t="s">
        <v>728</v>
      </c>
      <c r="X18" s="455" t="s">
        <v>417</v>
      </c>
      <c r="Y18" s="455" t="s">
        <v>417</v>
      </c>
      <c r="Z18" s="455" t="s">
        <v>727</v>
      </c>
      <c r="AA18" s="455" t="s">
        <v>726</v>
      </c>
      <c r="AB18" s="455" t="s">
        <v>417</v>
      </c>
      <c r="AC18" s="455" t="s">
        <v>417</v>
      </c>
      <c r="AD18" s="455" t="s">
        <v>725</v>
      </c>
      <c r="AE18" s="455" t="s">
        <v>724</v>
      </c>
      <c r="AF18" s="455" t="s">
        <v>417</v>
      </c>
      <c r="AG18" s="455" t="s">
        <v>417</v>
      </c>
    </row>
    <row r="19" spans="1:33" s="484" customFormat="1" ht="24" customHeight="1" thickBot="1">
      <c r="A19" s="490">
        <v>9</v>
      </c>
      <c r="B19" s="428" t="s">
        <v>832</v>
      </c>
      <c r="C19" s="428" t="s">
        <v>831</v>
      </c>
      <c r="D19" s="428">
        <v>86184</v>
      </c>
      <c r="E19" s="428" t="s">
        <v>418</v>
      </c>
      <c r="F19" s="428" t="s">
        <v>830</v>
      </c>
      <c r="G19" s="428" t="s">
        <v>415</v>
      </c>
      <c r="H19" s="428">
        <v>1986</v>
      </c>
      <c r="I19" s="488" t="s">
        <v>829</v>
      </c>
      <c r="J19" s="488" t="s">
        <v>828</v>
      </c>
      <c r="K19" s="428"/>
      <c r="L19" s="428">
        <v>2388</v>
      </c>
      <c r="M19" s="428"/>
      <c r="N19" s="486"/>
      <c r="O19" s="444" t="s">
        <v>417</v>
      </c>
      <c r="P19" s="486"/>
      <c r="Q19" s="486"/>
      <c r="R19" s="476" t="s">
        <v>827</v>
      </c>
      <c r="S19" s="428" t="s">
        <v>730</v>
      </c>
      <c r="T19" s="476" t="s">
        <v>417</v>
      </c>
      <c r="U19" s="476" t="s">
        <v>417</v>
      </c>
      <c r="V19" s="485" t="s">
        <v>729</v>
      </c>
      <c r="W19" s="455" t="s">
        <v>728</v>
      </c>
      <c r="X19" s="455" t="s">
        <v>417</v>
      </c>
      <c r="Y19" s="455" t="s">
        <v>417</v>
      </c>
      <c r="Z19" s="455" t="s">
        <v>727</v>
      </c>
      <c r="AA19" s="455" t="s">
        <v>726</v>
      </c>
      <c r="AB19" s="455" t="s">
        <v>417</v>
      </c>
      <c r="AC19" s="455" t="s">
        <v>417</v>
      </c>
      <c r="AD19" s="455" t="s">
        <v>725</v>
      </c>
      <c r="AE19" s="455" t="s">
        <v>724</v>
      </c>
      <c r="AF19" s="455" t="s">
        <v>417</v>
      </c>
      <c r="AG19" s="455" t="s">
        <v>417</v>
      </c>
    </row>
    <row r="20" spans="1:33" ht="32.25" thickBot="1">
      <c r="A20" s="495">
        <v>10</v>
      </c>
      <c r="B20" s="428" t="s">
        <v>419</v>
      </c>
      <c r="C20" s="428" t="s">
        <v>420</v>
      </c>
      <c r="D20" s="428" t="s">
        <v>421</v>
      </c>
      <c r="E20" s="428" t="s">
        <v>417</v>
      </c>
      <c r="F20" s="428" t="s">
        <v>422</v>
      </c>
      <c r="G20" s="428" t="s">
        <v>417</v>
      </c>
      <c r="H20" s="428">
        <v>2004</v>
      </c>
      <c r="I20" s="492"/>
      <c r="J20" s="493"/>
      <c r="K20" s="428" t="s">
        <v>417</v>
      </c>
      <c r="L20" s="428" t="s">
        <v>417</v>
      </c>
      <c r="M20" s="500"/>
      <c r="N20" s="492"/>
      <c r="O20" s="444">
        <v>20400</v>
      </c>
      <c r="P20" s="491"/>
      <c r="Q20" s="491"/>
      <c r="R20" s="476" t="s">
        <v>820</v>
      </c>
      <c r="S20" s="428" t="s">
        <v>730</v>
      </c>
      <c r="T20" s="476" t="s">
        <v>820</v>
      </c>
      <c r="U20" s="428" t="s">
        <v>730</v>
      </c>
      <c r="V20" s="435" t="s">
        <v>729</v>
      </c>
      <c r="W20" s="427" t="s">
        <v>728</v>
      </c>
      <c r="X20" s="427" t="s">
        <v>729</v>
      </c>
      <c r="Y20" s="427" t="s">
        <v>728</v>
      </c>
      <c r="Z20" s="427" t="s">
        <v>727</v>
      </c>
      <c r="AA20" s="427" t="s">
        <v>726</v>
      </c>
      <c r="AB20" s="427" t="s">
        <v>727</v>
      </c>
      <c r="AC20" s="427" t="s">
        <v>726</v>
      </c>
      <c r="AD20" s="427" t="s">
        <v>725</v>
      </c>
      <c r="AE20" s="427" t="s">
        <v>724</v>
      </c>
      <c r="AF20" s="427" t="s">
        <v>725</v>
      </c>
      <c r="AG20" s="427" t="s">
        <v>724</v>
      </c>
    </row>
    <row r="21" spans="1:33" ht="32.25" thickBot="1">
      <c r="A21" s="495">
        <v>11</v>
      </c>
      <c r="B21" s="428" t="s">
        <v>419</v>
      </c>
      <c r="C21" s="428" t="s">
        <v>420</v>
      </c>
      <c r="D21" s="428" t="s">
        <v>423</v>
      </c>
      <c r="E21" s="428" t="s">
        <v>417</v>
      </c>
      <c r="F21" s="428" t="s">
        <v>422</v>
      </c>
      <c r="G21" s="428" t="s">
        <v>417</v>
      </c>
      <c r="H21" s="428">
        <v>1989</v>
      </c>
      <c r="I21" s="492"/>
      <c r="J21" s="493"/>
      <c r="K21" s="428" t="s">
        <v>417</v>
      </c>
      <c r="L21" s="428" t="s">
        <v>417</v>
      </c>
      <c r="M21" s="500"/>
      <c r="N21" s="492"/>
      <c r="O21" s="444">
        <v>4400</v>
      </c>
      <c r="P21" s="491"/>
      <c r="Q21" s="491"/>
      <c r="R21" s="476" t="s">
        <v>820</v>
      </c>
      <c r="S21" s="428" t="s">
        <v>730</v>
      </c>
      <c r="T21" s="476" t="s">
        <v>826</v>
      </c>
      <c r="U21" s="428" t="s">
        <v>730</v>
      </c>
      <c r="V21" s="435" t="s">
        <v>729</v>
      </c>
      <c r="W21" s="427" t="s">
        <v>728</v>
      </c>
      <c r="X21" s="427" t="s">
        <v>729</v>
      </c>
      <c r="Y21" s="427" t="s">
        <v>728</v>
      </c>
      <c r="Z21" s="427" t="s">
        <v>727</v>
      </c>
      <c r="AA21" s="427" t="s">
        <v>726</v>
      </c>
      <c r="AB21" s="427" t="s">
        <v>727</v>
      </c>
      <c r="AC21" s="427" t="s">
        <v>726</v>
      </c>
      <c r="AD21" s="427" t="s">
        <v>725</v>
      </c>
      <c r="AE21" s="427" t="s">
        <v>724</v>
      </c>
      <c r="AF21" s="427" t="s">
        <v>725</v>
      </c>
      <c r="AG21" s="427" t="s">
        <v>724</v>
      </c>
    </row>
    <row r="22" spans="1:33" ht="26.25" customHeight="1" thickBot="1">
      <c r="A22" s="495">
        <v>12</v>
      </c>
      <c r="B22" s="428" t="s">
        <v>409</v>
      </c>
      <c r="C22" s="428" t="s">
        <v>825</v>
      </c>
      <c r="D22" s="501" t="s">
        <v>424</v>
      </c>
      <c r="E22" s="428" t="s">
        <v>425</v>
      </c>
      <c r="F22" s="428" t="s">
        <v>824</v>
      </c>
      <c r="G22" s="428">
        <v>4068</v>
      </c>
      <c r="H22" s="428">
        <v>2005</v>
      </c>
      <c r="I22" s="493" t="s">
        <v>823</v>
      </c>
      <c r="J22" s="493" t="s">
        <v>755</v>
      </c>
      <c r="K22" s="428"/>
      <c r="L22" s="428"/>
      <c r="M22" s="500" t="s">
        <v>822</v>
      </c>
      <c r="N22" s="492"/>
      <c r="O22" s="444">
        <v>44600</v>
      </c>
      <c r="P22" s="491"/>
      <c r="Q22" s="491"/>
      <c r="R22" s="476" t="s">
        <v>821</v>
      </c>
      <c r="S22" s="428" t="s">
        <v>730</v>
      </c>
      <c r="T22" s="476" t="s">
        <v>821</v>
      </c>
      <c r="U22" s="428" t="s">
        <v>730</v>
      </c>
      <c r="V22" s="435" t="s">
        <v>729</v>
      </c>
      <c r="W22" s="427" t="s">
        <v>728</v>
      </c>
      <c r="X22" s="427" t="s">
        <v>729</v>
      </c>
      <c r="Y22" s="427" t="s">
        <v>728</v>
      </c>
      <c r="Z22" s="427" t="s">
        <v>727</v>
      </c>
      <c r="AA22" s="427" t="s">
        <v>726</v>
      </c>
      <c r="AB22" s="427" t="s">
        <v>727</v>
      </c>
      <c r="AC22" s="427" t="s">
        <v>726</v>
      </c>
      <c r="AD22" s="427" t="s">
        <v>725</v>
      </c>
      <c r="AE22" s="427" t="s">
        <v>724</v>
      </c>
      <c r="AF22" s="427" t="s">
        <v>725</v>
      </c>
      <c r="AG22" s="427" t="s">
        <v>724</v>
      </c>
    </row>
    <row r="23" spans="1:33" ht="20.25" customHeight="1" thickBot="1">
      <c r="A23" s="495">
        <v>13</v>
      </c>
      <c r="B23" s="428" t="s">
        <v>427</v>
      </c>
      <c r="C23" s="428" t="s">
        <v>428</v>
      </c>
      <c r="D23" s="428" t="s">
        <v>429</v>
      </c>
      <c r="E23" s="428"/>
      <c r="F23" s="428" t="s">
        <v>430</v>
      </c>
      <c r="G23" s="428"/>
      <c r="H23" s="428">
        <v>2006</v>
      </c>
      <c r="I23" s="492"/>
      <c r="J23" s="492"/>
      <c r="K23" s="428"/>
      <c r="L23" s="428"/>
      <c r="M23" s="500"/>
      <c r="N23" s="492"/>
      <c r="O23" s="444">
        <v>12100</v>
      </c>
      <c r="P23" s="491"/>
      <c r="Q23" s="491"/>
      <c r="R23" s="476" t="s">
        <v>820</v>
      </c>
      <c r="S23" s="428" t="s">
        <v>730</v>
      </c>
      <c r="T23" s="476" t="s">
        <v>820</v>
      </c>
      <c r="U23" s="428" t="s">
        <v>730</v>
      </c>
      <c r="V23" s="435" t="s">
        <v>729</v>
      </c>
      <c r="W23" s="427" t="s">
        <v>728</v>
      </c>
      <c r="X23" s="427" t="s">
        <v>729</v>
      </c>
      <c r="Y23" s="427" t="s">
        <v>728</v>
      </c>
      <c r="Z23" s="427" t="s">
        <v>727</v>
      </c>
      <c r="AA23" s="427" t="s">
        <v>726</v>
      </c>
      <c r="AB23" s="427" t="s">
        <v>727</v>
      </c>
      <c r="AC23" s="427" t="s">
        <v>726</v>
      </c>
      <c r="AD23" s="427" t="s">
        <v>725</v>
      </c>
      <c r="AE23" s="427" t="s">
        <v>724</v>
      </c>
      <c r="AF23" s="427" t="s">
        <v>725</v>
      </c>
      <c r="AG23" s="427" t="s">
        <v>724</v>
      </c>
    </row>
    <row r="24" spans="1:33" ht="21.75" thickBot="1">
      <c r="A24" s="495">
        <v>14</v>
      </c>
      <c r="B24" s="428" t="s">
        <v>780</v>
      </c>
      <c r="C24" s="428" t="s">
        <v>431</v>
      </c>
      <c r="D24" s="428" t="s">
        <v>432</v>
      </c>
      <c r="E24" s="428" t="s">
        <v>433</v>
      </c>
      <c r="F24" s="428" t="s">
        <v>819</v>
      </c>
      <c r="G24" s="428"/>
      <c r="H24" s="428">
        <v>2007</v>
      </c>
      <c r="I24" s="493" t="s">
        <v>812</v>
      </c>
      <c r="J24" s="493" t="s">
        <v>818</v>
      </c>
      <c r="K24" s="428"/>
      <c r="L24" s="428" t="s">
        <v>434</v>
      </c>
      <c r="M24" s="500"/>
      <c r="N24" s="492"/>
      <c r="O24" s="444">
        <v>14800</v>
      </c>
      <c r="P24" s="491"/>
      <c r="Q24" s="491"/>
      <c r="R24" s="476" t="s">
        <v>810</v>
      </c>
      <c r="S24" s="428" t="s">
        <v>730</v>
      </c>
      <c r="T24" s="476" t="s">
        <v>810</v>
      </c>
      <c r="U24" s="428" t="s">
        <v>730</v>
      </c>
      <c r="V24" s="435" t="s">
        <v>729</v>
      </c>
      <c r="W24" s="427" t="s">
        <v>728</v>
      </c>
      <c r="X24" s="427" t="s">
        <v>729</v>
      </c>
      <c r="Y24" s="427" t="s">
        <v>728</v>
      </c>
      <c r="Z24" s="427" t="s">
        <v>727</v>
      </c>
      <c r="AA24" s="427" t="s">
        <v>726</v>
      </c>
      <c r="AB24" s="427" t="s">
        <v>727</v>
      </c>
      <c r="AC24" s="427" t="s">
        <v>726</v>
      </c>
      <c r="AD24" s="427" t="s">
        <v>725</v>
      </c>
      <c r="AE24" s="427" t="s">
        <v>724</v>
      </c>
      <c r="AF24" s="427" t="s">
        <v>725</v>
      </c>
      <c r="AG24" s="427" t="s">
        <v>724</v>
      </c>
    </row>
    <row r="25" spans="1:33" ht="21.75" thickBot="1">
      <c r="A25" s="495">
        <v>15</v>
      </c>
      <c r="B25" s="428" t="s">
        <v>435</v>
      </c>
      <c r="C25" s="428" t="s">
        <v>436</v>
      </c>
      <c r="D25" s="428"/>
      <c r="E25" s="428"/>
      <c r="F25" s="428" t="s">
        <v>437</v>
      </c>
      <c r="G25" s="428"/>
      <c r="H25" s="428">
        <v>2007</v>
      </c>
      <c r="I25" s="492"/>
      <c r="J25" s="492"/>
      <c r="K25" s="428"/>
      <c r="L25" s="428"/>
      <c r="M25" s="500" t="s">
        <v>817</v>
      </c>
      <c r="N25" s="492"/>
      <c r="O25" s="444">
        <v>135900</v>
      </c>
      <c r="P25" s="491"/>
      <c r="Q25" s="491"/>
      <c r="R25" s="476" t="s">
        <v>816</v>
      </c>
      <c r="S25" s="428" t="s">
        <v>730</v>
      </c>
      <c r="T25" s="476" t="s">
        <v>816</v>
      </c>
      <c r="U25" s="428" t="s">
        <v>730</v>
      </c>
      <c r="V25" s="435" t="s">
        <v>729</v>
      </c>
      <c r="W25" s="427" t="s">
        <v>728</v>
      </c>
      <c r="X25" s="427" t="s">
        <v>729</v>
      </c>
      <c r="Y25" s="427" t="s">
        <v>728</v>
      </c>
      <c r="Z25" s="427" t="s">
        <v>727</v>
      </c>
      <c r="AA25" s="427" t="s">
        <v>726</v>
      </c>
      <c r="AB25" s="427" t="s">
        <v>727</v>
      </c>
      <c r="AC25" s="427" t="s">
        <v>726</v>
      </c>
      <c r="AD25" s="427" t="s">
        <v>725</v>
      </c>
      <c r="AE25" s="427" t="s">
        <v>724</v>
      </c>
      <c r="AF25" s="427" t="s">
        <v>725</v>
      </c>
      <c r="AG25" s="427" t="s">
        <v>724</v>
      </c>
    </row>
    <row r="26" spans="1:33" ht="25.5" customHeight="1" thickBot="1">
      <c r="A26" s="495">
        <v>16</v>
      </c>
      <c r="B26" s="428" t="s">
        <v>815</v>
      </c>
      <c r="C26" s="428" t="s">
        <v>814</v>
      </c>
      <c r="D26" s="428" t="s">
        <v>438</v>
      </c>
      <c r="E26" s="428" t="s">
        <v>439</v>
      </c>
      <c r="F26" s="428" t="s">
        <v>813</v>
      </c>
      <c r="G26" s="428"/>
      <c r="H26" s="428">
        <v>2007</v>
      </c>
      <c r="I26" s="493" t="s">
        <v>812</v>
      </c>
      <c r="J26" s="493" t="s">
        <v>811</v>
      </c>
      <c r="K26" s="428"/>
      <c r="L26" s="428"/>
      <c r="M26" s="500"/>
      <c r="N26" s="492"/>
      <c r="O26" s="444">
        <v>16400</v>
      </c>
      <c r="P26" s="491"/>
      <c r="Q26" s="491"/>
      <c r="R26" s="476" t="s">
        <v>810</v>
      </c>
      <c r="S26" s="428" t="s">
        <v>730</v>
      </c>
      <c r="T26" s="476" t="s">
        <v>810</v>
      </c>
      <c r="U26" s="428" t="s">
        <v>730</v>
      </c>
      <c r="V26" s="435" t="s">
        <v>729</v>
      </c>
      <c r="W26" s="427" t="s">
        <v>728</v>
      </c>
      <c r="X26" s="427" t="s">
        <v>729</v>
      </c>
      <c r="Y26" s="427" t="s">
        <v>728</v>
      </c>
      <c r="Z26" s="427" t="s">
        <v>727</v>
      </c>
      <c r="AA26" s="427" t="s">
        <v>726</v>
      </c>
      <c r="AB26" s="427" t="s">
        <v>727</v>
      </c>
      <c r="AC26" s="427" t="s">
        <v>726</v>
      </c>
      <c r="AD26" s="427" t="s">
        <v>725</v>
      </c>
      <c r="AE26" s="427" t="s">
        <v>724</v>
      </c>
      <c r="AF26" s="427" t="s">
        <v>725</v>
      </c>
      <c r="AG26" s="427" t="s">
        <v>724</v>
      </c>
    </row>
    <row r="27" spans="1:33" ht="21.75" thickBot="1">
      <c r="A27" s="495">
        <v>17</v>
      </c>
      <c r="B27" s="428" t="s">
        <v>440</v>
      </c>
      <c r="C27" s="428" t="s">
        <v>441</v>
      </c>
      <c r="D27" s="428" t="s">
        <v>442</v>
      </c>
      <c r="E27" s="428" t="s">
        <v>809</v>
      </c>
      <c r="F27" s="428" t="s">
        <v>767</v>
      </c>
      <c r="G27" s="428">
        <v>1998</v>
      </c>
      <c r="H27" s="428">
        <v>2003</v>
      </c>
      <c r="I27" s="493" t="s">
        <v>808</v>
      </c>
      <c r="J27" s="493" t="s">
        <v>807</v>
      </c>
      <c r="K27" s="428">
        <v>5</v>
      </c>
      <c r="L27" s="428" t="s">
        <v>443</v>
      </c>
      <c r="M27" s="450" t="s">
        <v>806</v>
      </c>
      <c r="N27" s="492"/>
      <c r="O27" s="487">
        <v>16700</v>
      </c>
      <c r="P27" s="491"/>
      <c r="Q27" s="491"/>
      <c r="R27" s="476" t="s">
        <v>805</v>
      </c>
      <c r="S27" s="428" t="s">
        <v>730</v>
      </c>
      <c r="T27" s="476" t="s">
        <v>805</v>
      </c>
      <c r="U27" s="428" t="s">
        <v>730</v>
      </c>
      <c r="V27" s="435" t="s">
        <v>729</v>
      </c>
      <c r="W27" s="427" t="s">
        <v>728</v>
      </c>
      <c r="X27" s="427" t="s">
        <v>729</v>
      </c>
      <c r="Y27" s="427" t="s">
        <v>728</v>
      </c>
      <c r="Z27" s="427" t="s">
        <v>727</v>
      </c>
      <c r="AA27" s="427" t="s">
        <v>726</v>
      </c>
      <c r="AB27" s="427" t="s">
        <v>727</v>
      </c>
      <c r="AC27" s="427" t="s">
        <v>726</v>
      </c>
      <c r="AD27" s="427" t="s">
        <v>725</v>
      </c>
      <c r="AE27" s="427" t="s">
        <v>724</v>
      </c>
      <c r="AF27" s="427" t="s">
        <v>725</v>
      </c>
      <c r="AG27" s="427" t="s">
        <v>724</v>
      </c>
    </row>
    <row r="28" spans="1:33" ht="25.5" customHeight="1" thickBot="1">
      <c r="A28" s="495">
        <v>18</v>
      </c>
      <c r="B28" s="428" t="s">
        <v>444</v>
      </c>
      <c r="C28" s="428" t="s">
        <v>445</v>
      </c>
      <c r="D28" s="428" t="s">
        <v>446</v>
      </c>
      <c r="E28" s="428" t="s">
        <v>804</v>
      </c>
      <c r="F28" s="428" t="s">
        <v>447</v>
      </c>
      <c r="G28" s="428">
        <v>4038</v>
      </c>
      <c r="H28" s="428">
        <v>2010</v>
      </c>
      <c r="I28" s="493" t="s">
        <v>803</v>
      </c>
      <c r="J28" s="493" t="s">
        <v>802</v>
      </c>
      <c r="K28" s="499"/>
      <c r="L28" s="499"/>
      <c r="M28" s="498" t="s">
        <v>801</v>
      </c>
      <c r="N28" s="492"/>
      <c r="O28" s="497">
        <v>119500</v>
      </c>
      <c r="P28" s="491"/>
      <c r="Q28" s="491"/>
      <c r="R28" s="476" t="s">
        <v>800</v>
      </c>
      <c r="S28" s="428" t="s">
        <v>730</v>
      </c>
      <c r="T28" s="476" t="s">
        <v>799</v>
      </c>
      <c r="U28" s="428" t="s">
        <v>730</v>
      </c>
      <c r="V28" s="435" t="s">
        <v>729</v>
      </c>
      <c r="W28" s="427" t="s">
        <v>728</v>
      </c>
      <c r="X28" s="427" t="s">
        <v>729</v>
      </c>
      <c r="Y28" s="427" t="s">
        <v>728</v>
      </c>
      <c r="Z28" s="427" t="s">
        <v>727</v>
      </c>
      <c r="AA28" s="427" t="s">
        <v>726</v>
      </c>
      <c r="AB28" s="427" t="s">
        <v>727</v>
      </c>
      <c r="AC28" s="427" t="s">
        <v>726</v>
      </c>
      <c r="AD28" s="427" t="s">
        <v>725</v>
      </c>
      <c r="AE28" s="427" t="s">
        <v>724</v>
      </c>
      <c r="AF28" s="427" t="s">
        <v>725</v>
      </c>
      <c r="AG28" s="427" t="s">
        <v>724</v>
      </c>
    </row>
    <row r="29" spans="1:33" ht="21.75" thickBot="1">
      <c r="A29" s="495">
        <v>19</v>
      </c>
      <c r="B29" s="428" t="s">
        <v>798</v>
      </c>
      <c r="C29" s="428" t="s">
        <v>797</v>
      </c>
      <c r="D29" s="428" t="s">
        <v>448</v>
      </c>
      <c r="E29" s="428" t="s">
        <v>796</v>
      </c>
      <c r="F29" s="428" t="s">
        <v>795</v>
      </c>
      <c r="G29" s="440"/>
      <c r="H29" s="428">
        <v>2009</v>
      </c>
      <c r="I29" s="493" t="s">
        <v>794</v>
      </c>
      <c r="J29" s="493" t="s">
        <v>793</v>
      </c>
      <c r="K29" s="428"/>
      <c r="L29" s="428" t="s">
        <v>449</v>
      </c>
      <c r="M29" s="450"/>
      <c r="N29" s="492"/>
      <c r="O29" s="487">
        <v>6700</v>
      </c>
      <c r="P29" s="491"/>
      <c r="Q29" s="491"/>
      <c r="R29" s="476" t="s">
        <v>792</v>
      </c>
      <c r="S29" s="428" t="s">
        <v>730</v>
      </c>
      <c r="T29" s="476" t="s">
        <v>792</v>
      </c>
      <c r="U29" s="428" t="s">
        <v>730</v>
      </c>
      <c r="V29" s="435" t="s">
        <v>729</v>
      </c>
      <c r="W29" s="427" t="s">
        <v>728</v>
      </c>
      <c r="X29" s="427" t="s">
        <v>729</v>
      </c>
      <c r="Y29" s="427" t="s">
        <v>728</v>
      </c>
      <c r="Z29" s="427" t="s">
        <v>727</v>
      </c>
      <c r="AA29" s="427" t="s">
        <v>726</v>
      </c>
      <c r="AB29" s="427" t="s">
        <v>727</v>
      </c>
      <c r="AC29" s="427" t="s">
        <v>726</v>
      </c>
      <c r="AD29" s="427" t="s">
        <v>725</v>
      </c>
      <c r="AE29" s="427" t="s">
        <v>724</v>
      </c>
      <c r="AF29" s="427" t="s">
        <v>725</v>
      </c>
      <c r="AG29" s="427" t="s">
        <v>724</v>
      </c>
    </row>
    <row r="30" spans="1:33" ht="42.75" thickBot="1">
      <c r="A30" s="495">
        <v>20</v>
      </c>
      <c r="B30" s="428" t="s">
        <v>780</v>
      </c>
      <c r="C30" s="428" t="s">
        <v>779</v>
      </c>
      <c r="D30" s="428" t="s">
        <v>450</v>
      </c>
      <c r="E30" s="496" t="s">
        <v>791</v>
      </c>
      <c r="F30" s="428" t="s">
        <v>790</v>
      </c>
      <c r="G30" s="440" t="s">
        <v>417</v>
      </c>
      <c r="H30" s="428">
        <v>2010</v>
      </c>
      <c r="I30" s="493" t="s">
        <v>789</v>
      </c>
      <c r="J30" s="493" t="s">
        <v>788</v>
      </c>
      <c r="K30" s="491"/>
      <c r="L30" s="428" t="s">
        <v>451</v>
      </c>
      <c r="M30" s="450"/>
      <c r="N30" s="492"/>
      <c r="O30" s="487">
        <v>18900</v>
      </c>
      <c r="P30" s="491"/>
      <c r="Q30" s="491"/>
      <c r="R30" s="476" t="s">
        <v>787</v>
      </c>
      <c r="S30" s="428" t="s">
        <v>730</v>
      </c>
      <c r="T30" s="476" t="s">
        <v>787</v>
      </c>
      <c r="U30" s="428" t="s">
        <v>730</v>
      </c>
      <c r="V30" s="435" t="s">
        <v>729</v>
      </c>
      <c r="W30" s="427" t="s">
        <v>728</v>
      </c>
      <c r="X30" s="427" t="s">
        <v>729</v>
      </c>
      <c r="Y30" s="427" t="s">
        <v>728</v>
      </c>
      <c r="Z30" s="427" t="s">
        <v>727</v>
      </c>
      <c r="AA30" s="427" t="s">
        <v>726</v>
      </c>
      <c r="AB30" s="427" t="s">
        <v>727</v>
      </c>
      <c r="AC30" s="427" t="s">
        <v>726</v>
      </c>
      <c r="AD30" s="427" t="s">
        <v>725</v>
      </c>
      <c r="AE30" s="427" t="s">
        <v>724</v>
      </c>
      <c r="AF30" s="427" t="s">
        <v>725</v>
      </c>
      <c r="AG30" s="427" t="s">
        <v>724</v>
      </c>
    </row>
    <row r="31" spans="1:33" ht="34.5" thickBot="1">
      <c r="A31" s="495">
        <v>21</v>
      </c>
      <c r="B31" s="428" t="s">
        <v>452</v>
      </c>
      <c r="C31" s="428" t="s">
        <v>453</v>
      </c>
      <c r="D31" s="428" t="s">
        <v>454</v>
      </c>
      <c r="E31" s="494" t="s">
        <v>786</v>
      </c>
      <c r="F31" s="428" t="s">
        <v>455</v>
      </c>
      <c r="G31" s="428">
        <v>1995</v>
      </c>
      <c r="H31" s="428">
        <v>2007</v>
      </c>
      <c r="I31" s="493" t="s">
        <v>785</v>
      </c>
      <c r="J31" s="493" t="s">
        <v>784</v>
      </c>
      <c r="K31" s="491"/>
      <c r="L31" s="428" t="s">
        <v>456</v>
      </c>
      <c r="M31" s="450" t="s">
        <v>783</v>
      </c>
      <c r="N31" s="492"/>
      <c r="O31" s="487">
        <v>28200</v>
      </c>
      <c r="P31" s="491"/>
      <c r="Q31" s="491"/>
      <c r="R31" s="476" t="s">
        <v>782</v>
      </c>
      <c r="S31" s="428" t="s">
        <v>730</v>
      </c>
      <c r="T31" s="476" t="s">
        <v>781</v>
      </c>
      <c r="U31" s="428" t="s">
        <v>730</v>
      </c>
      <c r="V31" s="435" t="s">
        <v>729</v>
      </c>
      <c r="W31" s="427" t="s">
        <v>728</v>
      </c>
      <c r="X31" s="427" t="s">
        <v>729</v>
      </c>
      <c r="Y31" s="427" t="s">
        <v>728</v>
      </c>
      <c r="Z31" s="427" t="s">
        <v>727</v>
      </c>
      <c r="AA31" s="427" t="s">
        <v>726</v>
      </c>
      <c r="AB31" s="427" t="s">
        <v>727</v>
      </c>
      <c r="AC31" s="427" t="s">
        <v>726</v>
      </c>
      <c r="AD31" s="427" t="s">
        <v>725</v>
      </c>
      <c r="AE31" s="427" t="s">
        <v>724</v>
      </c>
      <c r="AF31" s="427" t="s">
        <v>725</v>
      </c>
      <c r="AG31" s="427" t="s">
        <v>724</v>
      </c>
    </row>
    <row r="32" spans="1:33" s="484" customFormat="1" ht="42.75" thickBot="1">
      <c r="A32" s="490">
        <v>22</v>
      </c>
      <c r="B32" s="428" t="s">
        <v>780</v>
      </c>
      <c r="C32" s="428" t="s">
        <v>779</v>
      </c>
      <c r="D32" s="428" t="s">
        <v>778</v>
      </c>
      <c r="E32" s="489" t="s">
        <v>777</v>
      </c>
      <c r="F32" s="428" t="s">
        <v>776</v>
      </c>
      <c r="G32" s="428"/>
      <c r="H32" s="428">
        <v>2011</v>
      </c>
      <c r="I32" s="488" t="s">
        <v>775</v>
      </c>
      <c r="J32" s="488" t="s">
        <v>774</v>
      </c>
      <c r="K32" s="486"/>
      <c r="L32" s="428" t="s">
        <v>451</v>
      </c>
      <c r="M32" s="428"/>
      <c r="N32" s="486"/>
      <c r="O32" s="487">
        <v>20300</v>
      </c>
      <c r="P32" s="486"/>
      <c r="Q32" s="486"/>
      <c r="R32" s="476" t="s">
        <v>773</v>
      </c>
      <c r="S32" s="476" t="s">
        <v>772</v>
      </c>
      <c r="T32" s="476" t="s">
        <v>773</v>
      </c>
      <c r="U32" s="476" t="s">
        <v>772</v>
      </c>
      <c r="V32" s="485" t="s">
        <v>729</v>
      </c>
      <c r="W32" s="455" t="s">
        <v>728</v>
      </c>
      <c r="X32" s="455" t="s">
        <v>729</v>
      </c>
      <c r="Y32" s="455" t="s">
        <v>728</v>
      </c>
      <c r="Z32" s="455" t="s">
        <v>727</v>
      </c>
      <c r="AA32" s="455" t="s">
        <v>726</v>
      </c>
      <c r="AB32" s="455" t="s">
        <v>727</v>
      </c>
      <c r="AC32" s="455" t="s">
        <v>726</v>
      </c>
      <c r="AD32" s="455" t="s">
        <v>725</v>
      </c>
      <c r="AE32" s="455" t="s">
        <v>724</v>
      </c>
      <c r="AF32" s="455" t="s">
        <v>725</v>
      </c>
      <c r="AG32" s="455" t="s">
        <v>724</v>
      </c>
    </row>
    <row r="33" spans="1:33" ht="21.75" thickBot="1">
      <c r="A33" s="483">
        <v>23</v>
      </c>
      <c r="B33" s="480" t="s">
        <v>771</v>
      </c>
      <c r="C33" s="480" t="s">
        <v>770</v>
      </c>
      <c r="D33" s="480" t="s">
        <v>769</v>
      </c>
      <c r="E33" s="482" t="s">
        <v>768</v>
      </c>
      <c r="F33" s="480" t="s">
        <v>767</v>
      </c>
      <c r="G33" s="480">
        <v>1995</v>
      </c>
      <c r="H33" s="480">
        <v>2007</v>
      </c>
      <c r="I33" s="481" t="s">
        <v>766</v>
      </c>
      <c r="J33" s="481" t="s">
        <v>765</v>
      </c>
      <c r="K33" s="477"/>
      <c r="L33" s="480"/>
      <c r="M33" s="453">
        <v>105380</v>
      </c>
      <c r="N33" s="479"/>
      <c r="O33" s="478">
        <v>34400</v>
      </c>
      <c r="P33" s="477"/>
      <c r="Q33" s="477"/>
      <c r="R33" s="476" t="s">
        <v>764</v>
      </c>
      <c r="S33" s="428" t="s">
        <v>730</v>
      </c>
      <c r="T33" s="476" t="s">
        <v>763</v>
      </c>
      <c r="U33" s="428" t="s">
        <v>730</v>
      </c>
      <c r="V33" s="435" t="s">
        <v>729</v>
      </c>
      <c r="W33" s="427" t="s">
        <v>728</v>
      </c>
      <c r="X33" s="427" t="s">
        <v>729</v>
      </c>
      <c r="Y33" s="427" t="s">
        <v>728</v>
      </c>
      <c r="Z33" s="427" t="s">
        <v>727</v>
      </c>
      <c r="AA33" s="427" t="s">
        <v>726</v>
      </c>
      <c r="AB33" s="427" t="s">
        <v>727</v>
      </c>
      <c r="AC33" s="427" t="s">
        <v>726</v>
      </c>
      <c r="AD33" s="427" t="s">
        <v>725</v>
      </c>
      <c r="AE33" s="427" t="s">
        <v>724</v>
      </c>
      <c r="AF33" s="427" t="s">
        <v>725</v>
      </c>
      <c r="AG33" s="427" t="s">
        <v>724</v>
      </c>
    </row>
    <row r="34" spans="1:33" ht="11.25">
      <c r="A34" s="647" t="s">
        <v>12</v>
      </c>
      <c r="B34" s="648"/>
      <c r="C34" s="649"/>
      <c r="D34" s="649"/>
      <c r="E34" s="650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475"/>
      <c r="S34" s="474"/>
      <c r="T34" s="473"/>
      <c r="U34" s="472"/>
      <c r="V34" s="471"/>
      <c r="W34" s="470"/>
      <c r="X34" s="469"/>
      <c r="Y34" s="468"/>
      <c r="Z34" s="471"/>
      <c r="AA34" s="470"/>
      <c r="AB34" s="469"/>
      <c r="AC34" s="468"/>
      <c r="AD34" s="471"/>
      <c r="AE34" s="470"/>
      <c r="AF34" s="469"/>
      <c r="AG34" s="468"/>
    </row>
    <row r="35" spans="1:33" ht="23.25" thickBot="1">
      <c r="A35" s="448">
        <v>24</v>
      </c>
      <c r="B35" s="464" t="s">
        <v>400</v>
      </c>
      <c r="C35" s="467" t="s">
        <v>401</v>
      </c>
      <c r="D35" s="465" t="s">
        <v>402</v>
      </c>
      <c r="E35" s="465" t="s">
        <v>403</v>
      </c>
      <c r="F35" s="465" t="s">
        <v>404</v>
      </c>
      <c r="G35" s="465">
        <v>1896</v>
      </c>
      <c r="H35" s="465">
        <v>2006</v>
      </c>
      <c r="I35" s="465" t="s">
        <v>405</v>
      </c>
      <c r="J35" s="466" t="s">
        <v>762</v>
      </c>
      <c r="K35" s="465">
        <v>5</v>
      </c>
      <c r="L35" s="464" t="s">
        <v>406</v>
      </c>
      <c r="M35" s="463">
        <v>226940</v>
      </c>
      <c r="N35" s="450" t="s">
        <v>407</v>
      </c>
      <c r="O35" s="462">
        <v>18500</v>
      </c>
      <c r="P35" s="461" t="s">
        <v>761</v>
      </c>
      <c r="Q35" s="460">
        <v>245</v>
      </c>
      <c r="R35" s="450" t="s">
        <v>760</v>
      </c>
      <c r="S35" s="428" t="s">
        <v>730</v>
      </c>
      <c r="T35" s="450" t="s">
        <v>760</v>
      </c>
      <c r="U35" s="428" t="s">
        <v>730</v>
      </c>
      <c r="V35" s="427" t="s">
        <v>729</v>
      </c>
      <c r="W35" s="427" t="s">
        <v>728</v>
      </c>
      <c r="X35" s="427" t="s">
        <v>729</v>
      </c>
      <c r="Y35" s="427" t="s">
        <v>728</v>
      </c>
      <c r="Z35" s="427" t="s">
        <v>727</v>
      </c>
      <c r="AA35" s="427" t="s">
        <v>726</v>
      </c>
      <c r="AB35" s="427" t="s">
        <v>727</v>
      </c>
      <c r="AC35" s="427" t="s">
        <v>726</v>
      </c>
      <c r="AD35" s="427" t="s">
        <v>725</v>
      </c>
      <c r="AE35" s="427" t="s">
        <v>724</v>
      </c>
      <c r="AF35" s="427" t="s">
        <v>725</v>
      </c>
      <c r="AG35" s="427" t="s">
        <v>724</v>
      </c>
    </row>
    <row r="36" spans="1:33" ht="21.75" thickBot="1">
      <c r="A36" s="459">
        <v>25</v>
      </c>
      <c r="B36" s="455" t="s">
        <v>400</v>
      </c>
      <c r="C36" s="458" t="s">
        <v>759</v>
      </c>
      <c r="D36" s="456" t="s">
        <v>758</v>
      </c>
      <c r="E36" s="456" t="s">
        <v>757</v>
      </c>
      <c r="F36" s="456" t="s">
        <v>404</v>
      </c>
      <c r="G36" s="456">
        <v>1198</v>
      </c>
      <c r="H36" s="456">
        <v>2004</v>
      </c>
      <c r="I36" s="456" t="s">
        <v>756</v>
      </c>
      <c r="J36" s="457" t="s">
        <v>755</v>
      </c>
      <c r="K36" s="456">
        <v>5</v>
      </c>
      <c r="L36" s="455" t="s">
        <v>754</v>
      </c>
      <c r="M36" s="454">
        <v>117708</v>
      </c>
      <c r="N36" s="453" t="s">
        <v>407</v>
      </c>
      <c r="O36" s="452">
        <v>9400</v>
      </c>
      <c r="P36" s="451"/>
      <c r="Q36" s="451"/>
      <c r="R36" s="450" t="s">
        <v>753</v>
      </c>
      <c r="S36" s="428" t="s">
        <v>730</v>
      </c>
      <c r="T36" s="450" t="s">
        <v>753</v>
      </c>
      <c r="U36" s="428" t="s">
        <v>730</v>
      </c>
      <c r="V36" s="427" t="s">
        <v>729</v>
      </c>
      <c r="W36" s="427" t="s">
        <v>728</v>
      </c>
      <c r="X36" s="427" t="s">
        <v>729</v>
      </c>
      <c r="Y36" s="427" t="s">
        <v>728</v>
      </c>
      <c r="Z36" s="427" t="s">
        <v>727</v>
      </c>
      <c r="AA36" s="427" t="s">
        <v>726</v>
      </c>
      <c r="AB36" s="427" t="s">
        <v>727</v>
      </c>
      <c r="AC36" s="427" t="s">
        <v>726</v>
      </c>
      <c r="AD36" s="427" t="s">
        <v>725</v>
      </c>
      <c r="AE36" s="427" t="s">
        <v>724</v>
      </c>
      <c r="AF36" s="427" t="s">
        <v>725</v>
      </c>
      <c r="AG36" s="427" t="s">
        <v>724</v>
      </c>
    </row>
    <row r="37" spans="1:33" ht="15" customHeight="1">
      <c r="A37" s="637" t="s">
        <v>126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</row>
    <row r="38" spans="1:33" ht="21.75" thickBot="1">
      <c r="A38" s="448">
        <v>26</v>
      </c>
      <c r="B38" s="428" t="s">
        <v>483</v>
      </c>
      <c r="C38" s="428" t="s">
        <v>752</v>
      </c>
      <c r="D38" s="428" t="s">
        <v>484</v>
      </c>
      <c r="E38" s="428" t="s">
        <v>485</v>
      </c>
      <c r="F38" s="428" t="s">
        <v>404</v>
      </c>
      <c r="G38" s="428">
        <v>1349</v>
      </c>
      <c r="H38" s="428">
        <v>2000</v>
      </c>
      <c r="I38" s="447" t="s">
        <v>751</v>
      </c>
      <c r="J38" s="447" t="s">
        <v>750</v>
      </c>
      <c r="K38" s="447">
        <v>5</v>
      </c>
      <c r="L38" s="428"/>
      <c r="M38" s="446">
        <v>118244</v>
      </c>
      <c r="N38" s="449" t="s">
        <v>747</v>
      </c>
      <c r="O38" s="444">
        <v>3400</v>
      </c>
      <c r="P38" s="443"/>
      <c r="Q38" s="443"/>
      <c r="R38" s="429" t="s">
        <v>743</v>
      </c>
      <c r="S38" s="428" t="s">
        <v>730</v>
      </c>
      <c r="T38" s="429" t="s">
        <v>743</v>
      </c>
      <c r="U38" s="428" t="s">
        <v>730</v>
      </c>
      <c r="V38" s="427" t="s">
        <v>729</v>
      </c>
      <c r="W38" s="427" t="s">
        <v>728</v>
      </c>
      <c r="X38" s="427" t="s">
        <v>729</v>
      </c>
      <c r="Y38" s="427" t="s">
        <v>728</v>
      </c>
      <c r="Z38" s="427" t="s">
        <v>727</v>
      </c>
      <c r="AA38" s="427" t="s">
        <v>726</v>
      </c>
      <c r="AB38" s="427" t="s">
        <v>727</v>
      </c>
      <c r="AC38" s="427" t="s">
        <v>726</v>
      </c>
      <c r="AD38" s="427" t="s">
        <v>725</v>
      </c>
      <c r="AE38" s="427" t="s">
        <v>724</v>
      </c>
      <c r="AF38" s="427" t="s">
        <v>725</v>
      </c>
      <c r="AG38" s="427" t="s">
        <v>724</v>
      </c>
    </row>
    <row r="39" spans="1:33" s="484" customFormat="1" ht="16.5" customHeight="1" thickBot="1">
      <c r="A39" s="448">
        <v>27</v>
      </c>
      <c r="B39" s="428" t="s">
        <v>400</v>
      </c>
      <c r="C39" s="428" t="s">
        <v>486</v>
      </c>
      <c r="D39" s="428" t="s">
        <v>487</v>
      </c>
      <c r="E39" s="428" t="s">
        <v>488</v>
      </c>
      <c r="F39" s="428" t="s">
        <v>489</v>
      </c>
      <c r="G39" s="428">
        <v>1289</v>
      </c>
      <c r="H39" s="428">
        <v>2000</v>
      </c>
      <c r="I39" s="447" t="s">
        <v>749</v>
      </c>
      <c r="J39" s="447" t="s">
        <v>748</v>
      </c>
      <c r="K39" s="447">
        <v>2</v>
      </c>
      <c r="L39" s="428">
        <v>550</v>
      </c>
      <c r="M39" s="446">
        <v>58970</v>
      </c>
      <c r="N39" s="449" t="s">
        <v>747</v>
      </c>
      <c r="O39" s="444" t="s">
        <v>417</v>
      </c>
      <c r="P39" s="445"/>
      <c r="Q39" s="445"/>
      <c r="R39" s="429" t="s">
        <v>746</v>
      </c>
      <c r="S39" s="428" t="s">
        <v>730</v>
      </c>
      <c r="T39" s="436" t="s">
        <v>417</v>
      </c>
      <c r="U39" s="428" t="s">
        <v>417</v>
      </c>
      <c r="V39" s="455" t="s">
        <v>729</v>
      </c>
      <c r="W39" s="455" t="s">
        <v>728</v>
      </c>
      <c r="X39" s="455" t="s">
        <v>417</v>
      </c>
      <c r="Y39" s="455" t="s">
        <v>417</v>
      </c>
      <c r="Z39" s="455" t="s">
        <v>727</v>
      </c>
      <c r="AA39" s="455" t="s">
        <v>726</v>
      </c>
      <c r="AB39" s="455" t="s">
        <v>417</v>
      </c>
      <c r="AC39" s="455" t="s">
        <v>417</v>
      </c>
      <c r="AD39" s="455" t="s">
        <v>725</v>
      </c>
      <c r="AE39" s="455" t="s">
        <v>724</v>
      </c>
      <c r="AF39" s="455" t="s">
        <v>417</v>
      </c>
      <c r="AG39" s="455" t="s">
        <v>417</v>
      </c>
    </row>
    <row r="40" spans="1:33" ht="21.75" thickBot="1">
      <c r="A40" s="448">
        <v>28</v>
      </c>
      <c r="B40" s="428" t="s">
        <v>490</v>
      </c>
      <c r="C40" s="428" t="s">
        <v>491</v>
      </c>
      <c r="D40" s="428" t="s">
        <v>492</v>
      </c>
      <c r="E40" s="428" t="s">
        <v>493</v>
      </c>
      <c r="F40" s="428" t="s">
        <v>494</v>
      </c>
      <c r="G40" s="428">
        <v>2400</v>
      </c>
      <c r="H40" s="428">
        <v>1997</v>
      </c>
      <c r="I40" s="447" t="s">
        <v>745</v>
      </c>
      <c r="J40" s="447" t="s">
        <v>744</v>
      </c>
      <c r="K40" s="447">
        <v>9</v>
      </c>
      <c r="L40" s="428">
        <v>900</v>
      </c>
      <c r="M40" s="446">
        <v>38045</v>
      </c>
      <c r="N40" s="445"/>
      <c r="O40" s="444">
        <v>3400</v>
      </c>
      <c r="P40" s="443"/>
      <c r="Q40" s="443"/>
      <c r="R40" s="429" t="s">
        <v>743</v>
      </c>
      <c r="S40" s="428" t="s">
        <v>730</v>
      </c>
      <c r="T40" s="429" t="s">
        <v>743</v>
      </c>
      <c r="U40" s="428" t="s">
        <v>730</v>
      </c>
      <c r="V40" s="427" t="s">
        <v>729</v>
      </c>
      <c r="W40" s="427" t="s">
        <v>728</v>
      </c>
      <c r="X40" s="427" t="s">
        <v>729</v>
      </c>
      <c r="Y40" s="427" t="s">
        <v>728</v>
      </c>
      <c r="Z40" s="427" t="s">
        <v>727</v>
      </c>
      <c r="AA40" s="427" t="s">
        <v>726</v>
      </c>
      <c r="AB40" s="427" t="s">
        <v>727</v>
      </c>
      <c r="AC40" s="427" t="s">
        <v>726</v>
      </c>
      <c r="AD40" s="427" t="s">
        <v>725</v>
      </c>
      <c r="AE40" s="427" t="s">
        <v>724</v>
      </c>
      <c r="AF40" s="427" t="s">
        <v>725</v>
      </c>
      <c r="AG40" s="427" t="s">
        <v>724</v>
      </c>
    </row>
    <row r="41" spans="1:33" s="484" customFormat="1" ht="18" customHeight="1" thickBot="1">
      <c r="A41" s="442">
        <v>29</v>
      </c>
      <c r="B41" s="440" t="s">
        <v>409</v>
      </c>
      <c r="C41" s="440">
        <v>2812</v>
      </c>
      <c r="D41" s="440">
        <v>96752</v>
      </c>
      <c r="E41" s="440" t="s">
        <v>495</v>
      </c>
      <c r="F41" s="440" t="s">
        <v>426</v>
      </c>
      <c r="G41" s="440">
        <v>2500</v>
      </c>
      <c r="H41" s="440">
        <v>1995</v>
      </c>
      <c r="I41" s="441" t="s">
        <v>742</v>
      </c>
      <c r="J41" s="441" t="s">
        <v>741</v>
      </c>
      <c r="K41" s="441">
        <v>1</v>
      </c>
      <c r="L41" s="440"/>
      <c r="M41" s="439">
        <v>1798</v>
      </c>
      <c r="N41" s="438"/>
      <c r="O41" s="437" t="s">
        <v>417</v>
      </c>
      <c r="P41" s="438"/>
      <c r="Q41" s="438"/>
      <c r="R41" s="429" t="s">
        <v>740</v>
      </c>
      <c r="S41" s="428" t="s">
        <v>730</v>
      </c>
      <c r="T41" s="436" t="s">
        <v>417</v>
      </c>
      <c r="U41" s="428" t="s">
        <v>417</v>
      </c>
      <c r="V41" s="485" t="s">
        <v>729</v>
      </c>
      <c r="W41" s="455" t="s">
        <v>728</v>
      </c>
      <c r="X41" s="455" t="s">
        <v>417</v>
      </c>
      <c r="Y41" s="455" t="s">
        <v>417</v>
      </c>
      <c r="Z41" s="455" t="s">
        <v>727</v>
      </c>
      <c r="AA41" s="455" t="s">
        <v>726</v>
      </c>
      <c r="AB41" s="455" t="s">
        <v>417</v>
      </c>
      <c r="AC41" s="455" t="s">
        <v>417</v>
      </c>
      <c r="AD41" s="455" t="s">
        <v>725</v>
      </c>
      <c r="AE41" s="455" t="s">
        <v>724</v>
      </c>
      <c r="AF41" s="455" t="s">
        <v>417</v>
      </c>
      <c r="AG41" s="455" t="s">
        <v>417</v>
      </c>
    </row>
    <row r="42" spans="1:33" ht="15" customHeight="1">
      <c r="A42" s="645" t="s">
        <v>248</v>
      </c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</row>
    <row r="43" spans="1:33" s="426" customFormat="1" ht="17.25" customHeight="1" thickBot="1">
      <c r="A43" s="433">
        <v>30</v>
      </c>
      <c r="B43" s="432" t="s">
        <v>739</v>
      </c>
      <c r="C43" s="432" t="s">
        <v>738</v>
      </c>
      <c r="D43" s="432" t="s">
        <v>737</v>
      </c>
      <c r="E43" s="432" t="s">
        <v>736</v>
      </c>
      <c r="F43" s="432" t="s">
        <v>735</v>
      </c>
      <c r="G43" s="432">
        <v>1598</v>
      </c>
      <c r="H43" s="432">
        <v>2011</v>
      </c>
      <c r="I43" s="432" t="s">
        <v>734</v>
      </c>
      <c r="J43" s="432" t="s">
        <v>733</v>
      </c>
      <c r="K43" s="432">
        <v>2</v>
      </c>
      <c r="L43" s="432" t="s">
        <v>732</v>
      </c>
      <c r="M43" s="432">
        <v>16027</v>
      </c>
      <c r="N43" s="432" t="s">
        <v>496</v>
      </c>
      <c r="O43" s="431">
        <v>19600</v>
      </c>
      <c r="P43" s="430"/>
      <c r="Q43" s="430"/>
      <c r="R43" s="429" t="s">
        <v>731</v>
      </c>
      <c r="S43" s="428" t="s">
        <v>730</v>
      </c>
      <c r="T43" s="429" t="s">
        <v>731</v>
      </c>
      <c r="U43" s="428" t="s">
        <v>730</v>
      </c>
      <c r="V43" s="427" t="s">
        <v>729</v>
      </c>
      <c r="W43" s="427" t="s">
        <v>728</v>
      </c>
      <c r="X43" s="427" t="s">
        <v>729</v>
      </c>
      <c r="Y43" s="427" t="s">
        <v>728</v>
      </c>
      <c r="Z43" s="427" t="s">
        <v>727</v>
      </c>
      <c r="AA43" s="427" t="s">
        <v>726</v>
      </c>
      <c r="AB43" s="427" t="s">
        <v>727</v>
      </c>
      <c r="AC43" s="427" t="s">
        <v>726</v>
      </c>
      <c r="AD43" s="427" t="s">
        <v>725</v>
      </c>
      <c r="AE43" s="427" t="s">
        <v>724</v>
      </c>
      <c r="AF43" s="427" t="s">
        <v>725</v>
      </c>
      <c r="AG43" s="427" t="s">
        <v>724</v>
      </c>
    </row>
    <row r="50" spans="2:14" ht="11.25">
      <c r="B50" s="425"/>
      <c r="L50" s="424"/>
      <c r="N50" s="423"/>
    </row>
  </sheetData>
  <sheetProtection/>
  <mergeCells count="36">
    <mergeCell ref="A12:Q12"/>
    <mergeCell ref="A37:Q37"/>
    <mergeCell ref="A42:Q42"/>
    <mergeCell ref="A16:Q16"/>
    <mergeCell ref="A34:Q34"/>
    <mergeCell ref="A14:Q14"/>
    <mergeCell ref="A9:Q9"/>
    <mergeCell ref="A2:A4"/>
    <mergeCell ref="N2:N4"/>
    <mergeCell ref="O2:O4"/>
    <mergeCell ref="P2:Q3"/>
    <mergeCell ref="F2:F4"/>
    <mergeCell ref="K2:K4"/>
    <mergeCell ref="J2:J4"/>
    <mergeCell ref="I2:I4"/>
    <mergeCell ref="A7:Q7"/>
    <mergeCell ref="B2:B4"/>
    <mergeCell ref="C2:C4"/>
    <mergeCell ref="D2:D4"/>
    <mergeCell ref="E2:E4"/>
    <mergeCell ref="L2:L4"/>
    <mergeCell ref="M2:M4"/>
    <mergeCell ref="G2:G4"/>
    <mergeCell ref="H2:H4"/>
    <mergeCell ref="R2:S3"/>
    <mergeCell ref="T2:U3"/>
    <mergeCell ref="R1:U1"/>
    <mergeCell ref="V1:Y1"/>
    <mergeCell ref="V2:W3"/>
    <mergeCell ref="X2:Y3"/>
    <mergeCell ref="Z1:AC1"/>
    <mergeCell ref="Z2:AA3"/>
    <mergeCell ref="AB2:AC3"/>
    <mergeCell ref="AD1:AG1"/>
    <mergeCell ref="AD2:AE3"/>
    <mergeCell ref="AF2:AG3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59" r:id="rId1"/>
  <headerFooter alignWithMargins="0">
    <oddHeader>&amp;R&amp;"Calibri,Kursywa"Wykaz pojazdów</oddHeader>
    <oddFooter>&amp;C&amp;P</oddFooter>
  </headerFooter>
  <colBreaks count="1" manualBreakCount="1"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Sobolewski</dc:creator>
  <cp:keywords/>
  <dc:description/>
  <cp:lastModifiedBy>Magda</cp:lastModifiedBy>
  <cp:lastPrinted>2014-11-26T07:01:34Z</cp:lastPrinted>
  <dcterms:created xsi:type="dcterms:W3CDTF">2011-10-18T10:07:19Z</dcterms:created>
  <dcterms:modified xsi:type="dcterms:W3CDTF">2014-11-26T07:31:59Z</dcterms:modified>
  <cp:category/>
  <cp:version/>
  <cp:contentType/>
  <cp:contentStatus/>
</cp:coreProperties>
</file>